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7650"/>
  </bookViews>
  <sheets>
    <sheet name="Ккр" sheetId="13" r:id="rId1"/>
    <sheet name="казаки" sheetId="35" r:id="rId2"/>
    <sheet name="Балерина" sheetId="36" r:id="rId3"/>
    <sheet name="дед и баба" sheetId="37" r:id="rId4"/>
    <sheet name="дед и баба (2)" sheetId="38" r:id="rId5"/>
    <sheet name="Баба Яга" sheetId="39" r:id="rId6"/>
    <sheet name="Баба Яга (2)" sheetId="42" r:id="rId7"/>
    <sheet name="Младенец" sheetId="41" r:id="rId8"/>
    <sheet name="копилка" sheetId="43" r:id="rId9"/>
    <sheet name="дракончик" sheetId="44" r:id="rId10"/>
    <sheet name="ложка 1" sheetId="45" r:id="rId11"/>
    <sheet name="подставка под тел" sheetId="46" r:id="rId12"/>
    <sheet name="кормушка" sheetId="47" r:id="rId13"/>
    <sheet name="интеракт прогр" sheetId="48" r:id="rId14"/>
    <sheet name="ложка 2" sheetId="49" r:id="rId15"/>
    <sheet name="свеча" sheetId="50" r:id="rId16"/>
  </sheets>
  <definedNames>
    <definedName name="_xlnm.Print_Area" localSheetId="5">'Баба Яга'!$A$1:$C$37</definedName>
    <definedName name="_xlnm.Print_Area" localSheetId="6">'Баба Яга (2)'!$A$1:$C$37</definedName>
    <definedName name="_xlnm.Print_Area" localSheetId="2">Балерина!$A$1:$C$37</definedName>
    <definedName name="_xlnm.Print_Area" localSheetId="3">'дед и баба'!$A$1:$C$37</definedName>
    <definedName name="_xlnm.Print_Area" localSheetId="4">'дед и баба (2)'!$A$1:$C$37</definedName>
    <definedName name="_xlnm.Print_Area" localSheetId="9">дракончик!$A$1:$C$26</definedName>
    <definedName name="_xlnm.Print_Area" localSheetId="13">'интеракт прогр'!$A$1:$C$23</definedName>
    <definedName name="_xlnm.Print_Area" localSheetId="1">казаки!$A$1:$C$37</definedName>
    <definedName name="_xlnm.Print_Area" localSheetId="8">копилка!$A$1:$C$27</definedName>
    <definedName name="_xlnm.Print_Area" localSheetId="12">кормушка!$A$1:$C$21</definedName>
    <definedName name="_xlnm.Print_Area" localSheetId="10">'ложка 1'!$A$1:$C$26</definedName>
    <definedName name="_xlnm.Print_Area" localSheetId="14">'ложка 2'!$A$1:$C$21</definedName>
    <definedName name="_xlnm.Print_Area" localSheetId="7">Младенец!$A$1:$C$37</definedName>
    <definedName name="_xlnm.Print_Area" localSheetId="11">'подставка под тел'!$A$1:$C$24</definedName>
    <definedName name="_xlnm.Print_Area" localSheetId="15">свеча!$A$1:$C$23</definedName>
  </definedNames>
  <calcPr calcId="162913"/>
</workbook>
</file>

<file path=xl/calcChain.xml><?xml version="1.0" encoding="utf-8"?>
<calcChain xmlns="http://schemas.openxmlformats.org/spreadsheetml/2006/main">
  <c r="C9" i="50" l="1"/>
  <c r="F4" i="50"/>
  <c r="E4" i="50"/>
  <c r="D4" i="50"/>
  <c r="C4" i="50"/>
  <c r="C9" i="49"/>
  <c r="F4" i="49"/>
  <c r="E4" i="49"/>
  <c r="D4" i="49"/>
  <c r="C4" i="49"/>
  <c r="C9" i="48"/>
  <c r="F4" i="48"/>
  <c r="E4" i="48"/>
  <c r="D4" i="48"/>
  <c r="C4" i="48"/>
  <c r="C6" i="50" l="1"/>
  <c r="D6" i="50" s="1"/>
  <c r="E6" i="50" s="1"/>
  <c r="C6" i="49"/>
  <c r="D6" i="49" s="1"/>
  <c r="E6" i="49" s="1"/>
  <c r="C6" i="48"/>
  <c r="D6" i="48" s="1"/>
  <c r="E6" i="48" s="1"/>
  <c r="C7" i="50" l="1"/>
  <c r="C7" i="49"/>
  <c r="C13" i="49" s="1"/>
  <c r="D7" i="49"/>
  <c r="E7" i="49" s="1"/>
  <c r="C7" i="48"/>
  <c r="C15" i="48"/>
  <c r="D7" i="48"/>
  <c r="E7" i="48" s="1"/>
  <c r="C15" i="50" l="1"/>
  <c r="D7" i="50"/>
  <c r="E7" i="50" s="1"/>
  <c r="C9" i="47" l="1"/>
  <c r="F4" i="47"/>
  <c r="E4" i="47"/>
  <c r="D4" i="47"/>
  <c r="C4" i="47"/>
  <c r="C9" i="46"/>
  <c r="F4" i="46"/>
  <c r="E4" i="46"/>
  <c r="D4" i="46"/>
  <c r="C4" i="46"/>
  <c r="C9" i="45"/>
  <c r="F4" i="45"/>
  <c r="E4" i="45"/>
  <c r="D4" i="45"/>
  <c r="C4" i="45"/>
  <c r="C9" i="44"/>
  <c r="F4" i="44"/>
  <c r="E4" i="44"/>
  <c r="D4" i="44"/>
  <c r="C4" i="44"/>
  <c r="C6" i="44" s="1"/>
  <c r="C9" i="43"/>
  <c r="F4" i="43"/>
  <c r="E4" i="43"/>
  <c r="D4" i="43"/>
  <c r="C4" i="43"/>
  <c r="C6" i="47" l="1"/>
  <c r="D6" i="47" s="1"/>
  <c r="E6" i="47" s="1"/>
  <c r="C6" i="46"/>
  <c r="D6" i="46" s="1"/>
  <c r="E6" i="46" s="1"/>
  <c r="C6" i="45"/>
  <c r="D6" i="45" s="1"/>
  <c r="E6" i="45" s="1"/>
  <c r="C7" i="44"/>
  <c r="D6" i="44"/>
  <c r="E6" i="44" s="1"/>
  <c r="C6" i="43"/>
  <c r="D6" i="43" s="1"/>
  <c r="E6" i="43" s="1"/>
  <c r="C7" i="47" l="1"/>
  <c r="C13" i="47"/>
  <c r="D7" i="47"/>
  <c r="E7" i="47" s="1"/>
  <c r="C7" i="46"/>
  <c r="C7" i="45"/>
  <c r="D7" i="44"/>
  <c r="E7" i="44" s="1"/>
  <c r="C18" i="44"/>
  <c r="C7" i="43"/>
  <c r="C16" i="46" l="1"/>
  <c r="D7" i="46"/>
  <c r="E7" i="46" s="1"/>
  <c r="C18" i="45"/>
  <c r="D7" i="45"/>
  <c r="E7" i="45" s="1"/>
  <c r="C19" i="43"/>
  <c r="D7" i="43"/>
  <c r="E7" i="43" s="1"/>
  <c r="C9" i="42"/>
  <c r="F4" i="42"/>
  <c r="E4" i="42"/>
  <c r="D4" i="42"/>
  <c r="C4" i="42"/>
  <c r="C9" i="41"/>
  <c r="F4" i="41"/>
  <c r="E4" i="41"/>
  <c r="D4" i="41"/>
  <c r="C4" i="41"/>
  <c r="C9" i="39"/>
  <c r="F4" i="39"/>
  <c r="E4" i="39"/>
  <c r="D4" i="39"/>
  <c r="C4" i="39"/>
  <c r="C6" i="39" s="1"/>
  <c r="C9" i="38"/>
  <c r="F4" i="38"/>
  <c r="E4" i="38"/>
  <c r="D4" i="38"/>
  <c r="C4" i="38"/>
  <c r="C6" i="38" s="1"/>
  <c r="C9" i="37"/>
  <c r="F4" i="37"/>
  <c r="E4" i="37"/>
  <c r="D4" i="37"/>
  <c r="C4" i="37"/>
  <c r="C9" i="36"/>
  <c r="F4" i="36"/>
  <c r="E4" i="36"/>
  <c r="D4" i="36"/>
  <c r="C4" i="36"/>
  <c r="C9" i="35"/>
  <c r="F4" i="35"/>
  <c r="E4" i="35"/>
  <c r="D4" i="35"/>
  <c r="C4" i="35"/>
  <c r="C2" i="13"/>
  <c r="C6" i="36" l="1"/>
  <c r="D6" i="36" s="1"/>
  <c r="E6" i="36" s="1"/>
  <c r="C6" i="42"/>
  <c r="D6" i="42" s="1"/>
  <c r="E6" i="42" s="1"/>
  <c r="C6" i="41"/>
  <c r="D6" i="41" s="1"/>
  <c r="E6" i="41" s="1"/>
  <c r="C7" i="39"/>
  <c r="D6" i="39"/>
  <c r="E6" i="39" s="1"/>
  <c r="C7" i="38"/>
  <c r="D6" i="38"/>
  <c r="E6" i="38" s="1"/>
  <c r="C6" i="37"/>
  <c r="D6" i="37" s="1"/>
  <c r="E6" i="37" s="1"/>
  <c r="C6" i="35"/>
  <c r="D6" i="35" s="1"/>
  <c r="E6" i="35" s="1"/>
  <c r="C7" i="36" l="1"/>
  <c r="C7" i="42"/>
  <c r="C7" i="41"/>
  <c r="D7" i="39"/>
  <c r="E7" i="39" s="1"/>
  <c r="C29" i="39"/>
  <c r="D7" i="38"/>
  <c r="E7" i="38" s="1"/>
  <c r="C29" i="38"/>
  <c r="C7" i="37"/>
  <c r="C7" i="35"/>
  <c r="C29" i="36" l="1"/>
  <c r="D7" i="36"/>
  <c r="E7" i="36" s="1"/>
  <c r="C29" i="42"/>
  <c r="D7" i="42"/>
  <c r="E7" i="42" s="1"/>
  <c r="C29" i="41"/>
  <c r="D7" i="41"/>
  <c r="E7" i="41" s="1"/>
  <c r="C29" i="37"/>
  <c r="D7" i="37"/>
  <c r="E7" i="37" s="1"/>
  <c r="C29" i="35"/>
  <c r="D7" i="35"/>
  <c r="E7" i="35" s="1"/>
  <c r="B16" i="13" l="1"/>
  <c r="B15" i="13"/>
  <c r="B14" i="13"/>
  <c r="B13" i="13"/>
  <c r="B12" i="13"/>
  <c r="B11" i="13"/>
  <c r="B10" i="13"/>
  <c r="B9" i="13"/>
  <c r="B8" i="13"/>
  <c r="B7" i="13"/>
  <c r="B6" i="13"/>
  <c r="B5" i="13"/>
  <c r="B4" i="13"/>
  <c r="B3" i="13"/>
  <c r="D2" i="13"/>
  <c r="D17" i="13" s="1"/>
  <c r="C17" i="13"/>
  <c r="B19" i="13" l="1"/>
  <c r="B2" i="13"/>
  <c r="B17" i="13" s="1"/>
  <c r="C16" i="50" l="1"/>
  <c r="C17" i="50" s="1"/>
  <c r="C18" i="50" s="1"/>
  <c r="C20" i="50" s="1"/>
  <c r="C21" i="50" s="1"/>
  <c r="C14" i="49"/>
  <c r="C15" i="49" s="1"/>
  <c r="C16" i="49" s="1"/>
  <c r="C18" i="49" s="1"/>
  <c r="C19" i="49" s="1"/>
  <c r="C16" i="48"/>
  <c r="C17" i="48" s="1"/>
  <c r="C18" i="48" s="1"/>
  <c r="C20" i="48" s="1"/>
  <c r="C21" i="48" s="1"/>
  <c r="C14" i="47"/>
  <c r="C15" i="47" s="1"/>
  <c r="C16" i="47" s="1"/>
  <c r="C18" i="47" s="1"/>
  <c r="C19" i="47" s="1"/>
  <c r="C17" i="46"/>
  <c r="C18" i="46" s="1"/>
  <c r="C19" i="46" s="1"/>
  <c r="C21" i="46" s="1"/>
  <c r="C22" i="46" s="1"/>
  <c r="C19" i="45"/>
  <c r="C20" i="45" s="1"/>
  <c r="C21" i="45" s="1"/>
  <c r="C23" i="45" s="1"/>
  <c r="C24" i="45" s="1"/>
  <c r="C19" i="44"/>
  <c r="C20" i="44" s="1"/>
  <c r="C21" i="44" s="1"/>
  <c r="C23" i="44" s="1"/>
  <c r="C24" i="44" s="1"/>
  <c r="C20" i="43"/>
  <c r="C21" i="43" s="1"/>
  <c r="C22" i="43" s="1"/>
  <c r="C24" i="43" s="1"/>
  <c r="C25" i="43" s="1"/>
  <c r="C30" i="42"/>
  <c r="C31" i="42" s="1"/>
  <c r="C32" i="42" s="1"/>
  <c r="C34" i="42" s="1"/>
  <c r="C35" i="42" s="1"/>
  <c r="C30" i="41"/>
  <c r="C31" i="41" s="1"/>
  <c r="C32" i="41" s="1"/>
  <c r="C34" i="41" s="1"/>
  <c r="C35" i="41" s="1"/>
  <c r="C30" i="39"/>
  <c r="C31" i="39" s="1"/>
  <c r="C32" i="39" s="1"/>
  <c r="C34" i="39" s="1"/>
  <c r="C35" i="39" s="1"/>
  <c r="C30" i="38"/>
  <c r="C31" i="38" s="1"/>
  <c r="C32" i="38" s="1"/>
  <c r="C34" i="38" s="1"/>
  <c r="C35" i="38" s="1"/>
  <c r="C30" i="37"/>
  <c r="C31" i="37" s="1"/>
  <c r="C32" i="37" s="1"/>
  <c r="C34" i="37" s="1"/>
  <c r="C35" i="37" s="1"/>
  <c r="C30" i="36"/>
  <c r="C31" i="36" s="1"/>
  <c r="C32" i="36" s="1"/>
  <c r="C34" i="36" s="1"/>
  <c r="C35" i="36" s="1"/>
  <c r="C30" i="35"/>
  <c r="C31" i="35" s="1"/>
  <c r="C32" i="35" s="1"/>
  <c r="C34" i="35" s="1"/>
  <c r="C35" i="35" s="1"/>
</calcChain>
</file>

<file path=xl/sharedStrings.xml><?xml version="1.0" encoding="utf-8"?>
<sst xmlns="http://schemas.openxmlformats.org/spreadsheetml/2006/main" count="501" uniqueCount="102">
  <si>
    <t>Материальные затраты, в том числе:</t>
  </si>
  <si>
    <t>Начисления на заработную плату (30,2%)</t>
  </si>
  <si>
    <t>Заработная плата, в  том числе:</t>
  </si>
  <si>
    <t>на 1чел</t>
  </si>
  <si>
    <t>на 1,5 часа</t>
  </si>
  <si>
    <t>Наименование затрат</t>
  </si>
  <si>
    <t>№</t>
  </si>
  <si>
    <t xml:space="preserve">Руководитель студии </t>
  </si>
  <si>
    <t>Наименование</t>
  </si>
  <si>
    <t>Сумма всего</t>
  </si>
  <si>
    <t>Прямые расходы</t>
  </si>
  <si>
    <t>Косвенные расходы</t>
  </si>
  <si>
    <t>Заработная плата</t>
  </si>
  <si>
    <t>в том.числе</t>
  </si>
  <si>
    <t>административно-управленческий персонал</t>
  </si>
  <si>
    <t>Прочий персонал</t>
  </si>
  <si>
    <t>Начисления на заработную плату 30,2%</t>
  </si>
  <si>
    <t>Материальные запасы</t>
  </si>
  <si>
    <t>Амортизация</t>
  </si>
  <si>
    <t>Коммунальные услуги</t>
  </si>
  <si>
    <t>Износ мягкого инвентаря</t>
  </si>
  <si>
    <t>Аренда помещения</t>
  </si>
  <si>
    <t>Транспортные услуги</t>
  </si>
  <si>
    <t>Услуги связи</t>
  </si>
  <si>
    <t>Хозяйственные расходы</t>
  </si>
  <si>
    <t>Прочие расходы</t>
  </si>
  <si>
    <t>ИТОГО</t>
  </si>
  <si>
    <t>Ккр</t>
  </si>
  <si>
    <t>Фонд рабочего времени в месяц, в часах</t>
  </si>
  <si>
    <t>Всего расходы на заработную плату</t>
  </si>
  <si>
    <t>Коэффициент косвенных расходов</t>
  </si>
  <si>
    <t xml:space="preserve">ИТОГО стоимость </t>
  </si>
  <si>
    <t>Продолжительность, в часах</t>
  </si>
  <si>
    <t>Сумма, руб.</t>
  </si>
  <si>
    <t>Итого косвенные расходы</t>
  </si>
  <si>
    <t>Коэффициент дискриминации цен</t>
  </si>
  <si>
    <t xml:space="preserve">Себестоимость всего, руб. </t>
  </si>
  <si>
    <t xml:space="preserve">Итого прямые расходы </t>
  </si>
  <si>
    <t>Количество, шт.</t>
  </si>
  <si>
    <t>Себестоимость, руб. (1 шт.)</t>
  </si>
  <si>
    <t>Вата, 20 г</t>
  </si>
  <si>
    <t>Краски акриловые, 4 г</t>
  </si>
  <si>
    <t>Проволока, 1 м</t>
  </si>
  <si>
    <t>Клей ПВА, 100 мл</t>
  </si>
  <si>
    <t>Молд, 1 шт</t>
  </si>
  <si>
    <t>Миниатюра, 1 шт.</t>
  </si>
  <si>
    <t>Фанера, 0,02 м2</t>
  </si>
  <si>
    <t>Кисть (лицо)</t>
  </si>
  <si>
    <t>Кисть (одежда)</t>
  </si>
  <si>
    <t>Кисть (лак)</t>
  </si>
  <si>
    <t>Кисть (клей ПВА)</t>
  </si>
  <si>
    <t>Лак акриловый, 20 мл</t>
  </si>
  <si>
    <t>Блестки, 0.4 г</t>
  </si>
  <si>
    <t>Суперсильный клей, 18,5 г</t>
  </si>
  <si>
    <t>Штифт, 1 шт</t>
  </si>
  <si>
    <t>Эпоксидная смола, 1 г</t>
  </si>
  <si>
    <t>Полимерная глина, 5 г</t>
  </si>
  <si>
    <t>Шпагат, 1 м</t>
  </si>
  <si>
    <t>Калькуляция затрат на изготовление ватной игрушки "Казаки"</t>
  </si>
  <si>
    <t>Калькуляция затрат на изготовление ватной игрушки "Балерина"</t>
  </si>
  <si>
    <t>Калькуляция затрат на изготовление ватной игрушки "Дед и баба"</t>
  </si>
  <si>
    <t>Калькуляция затрат на изготовление ватной игрушки "Дед и баба на лавке"</t>
  </si>
  <si>
    <t>Калькуляция затрат на изготовление ватной игрушки "Баба Яга с варениками"</t>
  </si>
  <si>
    <t>Калькуляция затрат на изготовление ватной игрушки "Младенец в капусте"</t>
  </si>
  <si>
    <t>основной персонал, связанный с выполнением платной услуги</t>
  </si>
  <si>
    <t>Калькуляция затрат на изготовление ватной игрушки "Баба Яга"</t>
  </si>
  <si>
    <t>Калькуляция затрат на изготовление сувенира "Копилка мечтателя"</t>
  </si>
  <si>
    <t>Глина, 1 кг</t>
  </si>
  <si>
    <t>Калькуляция затрат на изготовление сувенира "Дракончик"</t>
  </si>
  <si>
    <t>Кисть (роспись изделия)</t>
  </si>
  <si>
    <t>Калькуляция затрат на изготовление сувенира "Ложка Загребушка"</t>
  </si>
  <si>
    <t>Доска липовая, 0,01 м2</t>
  </si>
  <si>
    <t>Наждачная бумага, 0,02м</t>
  </si>
  <si>
    <t>Вазелиновое масло</t>
  </si>
  <si>
    <t xml:space="preserve">Кисть </t>
  </si>
  <si>
    <t>Лобзик</t>
  </si>
  <si>
    <t>Пилочка для лобзика</t>
  </si>
  <si>
    <t>Стаместка</t>
  </si>
  <si>
    <t>Калькуляция затрат на изготовление сувенира "Подставка под телефон Холки"</t>
  </si>
  <si>
    <t>Руководитель студии, 2 чел.</t>
  </si>
  <si>
    <t>Фанера, 9*6</t>
  </si>
  <si>
    <t>Краски акриловые, 0,2 г</t>
  </si>
  <si>
    <t>Лак акриловый, 2 мл</t>
  </si>
  <si>
    <t>Калькуляция затрат на изготовление сувенира "Кормушка для птиц"</t>
  </si>
  <si>
    <t>Руководитель студии</t>
  </si>
  <si>
    <t>Калькуляция затрат на проведение интерактивной программы "Живые уроки ремесла"</t>
  </si>
  <si>
    <t>Заработная плата сотрудников, участвующих в проведении мероприятия (8,5 шт.ед.)</t>
  </si>
  <si>
    <t>Бюджетный сувенир на выбор, 20 шт.</t>
  </si>
  <si>
    <t>Изготовление конфеты "Петушок на палочке", 20 шт.</t>
  </si>
  <si>
    <t>Изготовление гастрономического блюда "Каша"</t>
  </si>
  <si>
    <t>Одноразовая посуда</t>
  </si>
  <si>
    <t xml:space="preserve"> Количество участников, чел.</t>
  </si>
  <si>
    <t>Калькуляция затрат на изготовление сувенира "Ложка-волшебная немножко"</t>
  </si>
  <si>
    <t>Ложка 17*0,2</t>
  </si>
  <si>
    <t>Полимерная глина, 10 г</t>
  </si>
  <si>
    <t>Калькуляция затрат на изготовление сувенира "Свеча из вощины"</t>
  </si>
  <si>
    <t>Доска 150*25, 1 м</t>
  </si>
  <si>
    <t>Шурупы, 32 мм, 16 шт.</t>
  </si>
  <si>
    <t>Шпагат, 0,4 м</t>
  </si>
  <si>
    <t>Декоративные элементы</t>
  </si>
  <si>
    <t>Кружевная лента</t>
  </si>
  <si>
    <t>Вощина цветная, 1 лист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</si>
</sst>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р_._-;\-* #,##0.00_р_._-;_-* &quot;-&quot;??_р_._-;_-@_-"/>
    <numFmt numFmtId="165" formatCode="0.0"/>
    <numFmt numFmtId="166" formatCode="_-* #,##0.0_р_._-;\-* #,##0.0_р_._-;_-* &quot;-&quot;??_р_._-;_-@_-"/>
    <numFmt numFmtId="167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4" fillId="0" borderId="0"/>
    <xf numFmtId="0" fontId="11" fillId="0" borderId="0"/>
    <xf numFmtId="164" fontId="13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/>
    </xf>
    <xf numFmtId="0" fontId="6" fillId="0" borderId="0" xfId="1" applyFont="1"/>
    <xf numFmtId="0" fontId="7" fillId="0" borderId="0" xfId="1" applyFont="1"/>
    <xf numFmtId="1" fontId="8" fillId="0" borderId="1" xfId="1" applyNumberFormat="1" applyFont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5" fillId="0" borderId="1" xfId="1" applyFont="1" applyBorder="1" applyAlignment="1">
      <alignment vertical="top" wrapText="1"/>
    </xf>
    <xf numFmtId="165" fontId="5" fillId="0" borderId="1" xfId="1" applyNumberFormat="1" applyFont="1" applyBorder="1" applyAlignment="1">
      <alignment vertical="top" wrapText="1"/>
    </xf>
    <xf numFmtId="0" fontId="1" fillId="0" borderId="0" xfId="1" applyBorder="1"/>
    <xf numFmtId="2" fontId="1" fillId="0" borderId="0" xfId="1" applyNumberFormat="1"/>
    <xf numFmtId="2" fontId="2" fillId="0" borderId="0" xfId="1" applyNumberFormat="1" applyFont="1"/>
    <xf numFmtId="0" fontId="6" fillId="0" borderId="0" xfId="1" applyFont="1" applyBorder="1"/>
    <xf numFmtId="2" fontId="8" fillId="0" borderId="0" xfId="1" applyNumberFormat="1" applyFont="1" applyBorder="1" applyAlignment="1">
      <alignment vertical="top" wrapText="1"/>
    </xf>
    <xf numFmtId="2" fontId="8" fillId="0" borderId="5" xfId="1" applyNumberFormat="1" applyFont="1" applyBorder="1" applyAlignment="1">
      <alignment vertical="top" wrapText="1"/>
    </xf>
    <xf numFmtId="2" fontId="8" fillId="0" borderId="1" xfId="1" applyNumberFormat="1" applyFont="1" applyBorder="1" applyAlignment="1">
      <alignment vertical="top" wrapText="1"/>
    </xf>
    <xf numFmtId="0" fontId="5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center" wrapText="1"/>
    </xf>
    <xf numFmtId="0" fontId="8" fillId="0" borderId="0" xfId="1" applyFont="1" applyAlignment="1">
      <alignment horizontal="center"/>
    </xf>
    <xf numFmtId="0" fontId="10" fillId="0" borderId="0" xfId="1" applyFont="1"/>
    <xf numFmtId="0" fontId="5" fillId="0" borderId="1" xfId="0" applyFont="1" applyFill="1" applyBorder="1" applyAlignment="1">
      <alignment horizontal="left" vertical="center" wrapText="1"/>
    </xf>
    <xf numFmtId="3" fontId="5" fillId="0" borderId="1" xfId="1" applyNumberFormat="1" applyFont="1" applyBorder="1" applyAlignment="1">
      <alignment vertical="top" wrapText="1"/>
    </xf>
    <xf numFmtId="3" fontId="5" fillId="0" borderId="1" xfId="0" applyNumberFormat="1" applyFont="1" applyFill="1" applyBorder="1" applyAlignment="1">
      <alignment horizontal="right" vertical="center"/>
    </xf>
    <xf numFmtId="0" fontId="8" fillId="0" borderId="1" xfId="1" applyFont="1" applyFill="1" applyBorder="1" applyAlignment="1">
      <alignment vertical="top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1" xfId="0" applyFont="1" applyBorder="1" applyAlignment="1">
      <alignment wrapText="1"/>
    </xf>
    <xf numFmtId="2" fontId="12" fillId="0" borderId="0" xfId="0" applyNumberFormat="1" applyFont="1" applyAlignment="1">
      <alignment wrapText="1"/>
    </xf>
    <xf numFmtId="0" fontId="5" fillId="0" borderId="1" xfId="1" applyFont="1" applyBorder="1" applyAlignment="1">
      <alignment horizontal="center" vertical="top" wrapText="1"/>
    </xf>
    <xf numFmtId="4" fontId="5" fillId="0" borderId="1" xfId="1" applyNumberFormat="1" applyFont="1" applyBorder="1" applyAlignment="1">
      <alignment vertical="top" wrapText="1"/>
    </xf>
    <xf numFmtId="0" fontId="5" fillId="0" borderId="6" xfId="1" applyFont="1" applyBorder="1" applyAlignment="1">
      <alignment vertical="top" wrapText="1"/>
    </xf>
    <xf numFmtId="2" fontId="5" fillId="0" borderId="1" xfId="1" applyNumberFormat="1" applyFont="1" applyBorder="1" applyAlignment="1">
      <alignment vertical="center"/>
    </xf>
    <xf numFmtId="0" fontId="2" fillId="0" borderId="0" xfId="1" applyFont="1" applyAlignment="1">
      <alignment vertical="center"/>
    </xf>
    <xf numFmtId="1" fontId="8" fillId="0" borderId="1" xfId="1" applyNumberFormat="1" applyFont="1" applyBorder="1" applyAlignment="1">
      <alignment vertical="center" wrapText="1"/>
    </xf>
    <xf numFmtId="0" fontId="7" fillId="0" borderId="0" xfId="1" applyFont="1" applyAlignment="1">
      <alignment vertical="center"/>
    </xf>
    <xf numFmtId="0" fontId="12" fillId="0" borderId="1" xfId="0" applyFont="1" applyBorder="1" applyAlignment="1">
      <alignment horizontal="right" wrapText="1"/>
    </xf>
    <xf numFmtId="0" fontId="1" fillId="0" borderId="0" xfId="1" applyAlignment="1">
      <alignment horizontal="center"/>
    </xf>
    <xf numFmtId="0" fontId="5" fillId="0" borderId="1" xfId="1" applyFont="1" applyFill="1" applyBorder="1" applyAlignment="1">
      <alignment vertical="top" wrapText="1"/>
    </xf>
    <xf numFmtId="3" fontId="5" fillId="0" borderId="1" xfId="1" applyNumberFormat="1" applyFont="1" applyFill="1" applyBorder="1" applyAlignment="1">
      <alignment vertical="top" wrapText="1"/>
    </xf>
    <xf numFmtId="1" fontId="5" fillId="0" borderId="1" xfId="1" applyNumberFormat="1" applyFont="1" applyBorder="1" applyAlignment="1">
      <alignment vertical="top" wrapText="1"/>
    </xf>
    <xf numFmtId="3" fontId="8" fillId="0" borderId="1" xfId="1" applyNumberFormat="1" applyFont="1" applyBorder="1" applyAlignment="1">
      <alignment vertical="top" wrapText="1"/>
    </xf>
    <xf numFmtId="2" fontId="1" fillId="0" borderId="0" xfId="1" applyNumberFormat="1" applyFont="1"/>
    <xf numFmtId="0" fontId="1" fillId="0" borderId="0" xfId="1" applyFont="1"/>
    <xf numFmtId="0" fontId="1" fillId="0" borderId="0" xfId="1" applyFont="1" applyBorder="1"/>
    <xf numFmtId="1" fontId="8" fillId="0" borderId="1" xfId="1" applyNumberFormat="1" applyFont="1" applyBorder="1" applyAlignment="1">
      <alignment horizontal="right"/>
    </xf>
    <xf numFmtId="0" fontId="1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3" fontId="8" fillId="0" borderId="1" xfId="1" applyNumberFormat="1" applyFont="1" applyBorder="1" applyAlignment="1">
      <alignment vertical="center" wrapText="1"/>
    </xf>
    <xf numFmtId="0" fontId="5" fillId="0" borderId="2" xfId="1" applyFont="1" applyFill="1" applyBorder="1" applyAlignment="1">
      <alignment horizontal="center" vertical="top" wrapText="1"/>
    </xf>
    <xf numFmtId="166" fontId="5" fillId="0" borderId="1" xfId="4" applyNumberFormat="1" applyFont="1" applyFill="1" applyBorder="1" applyAlignment="1">
      <alignment horizontal="right" vertical="top" wrapText="1"/>
    </xf>
    <xf numFmtId="167" fontId="5" fillId="0" borderId="1" xfId="1" applyNumberFormat="1" applyFont="1" applyFill="1" applyBorder="1" applyAlignment="1">
      <alignment vertical="top" wrapText="1"/>
    </xf>
    <xf numFmtId="0" fontId="9" fillId="0" borderId="0" xfId="1" applyFont="1" applyAlignment="1">
      <alignment horizontal="center"/>
    </xf>
    <xf numFmtId="0" fontId="5" fillId="0" borderId="3" xfId="1" applyFont="1" applyBorder="1" applyAlignment="1">
      <alignment horizontal="center" vertical="top" wrapText="1"/>
    </xf>
    <xf numFmtId="0" fontId="5" fillId="0" borderId="4" xfId="1" applyFont="1" applyBorder="1" applyAlignment="1">
      <alignment horizontal="center" vertical="top" wrapText="1"/>
    </xf>
    <xf numFmtId="0" fontId="5" fillId="0" borderId="3" xfId="1" applyFont="1" applyFill="1" applyBorder="1" applyAlignment="1">
      <alignment horizontal="center" vertical="top" wrapText="1"/>
    </xf>
    <xf numFmtId="0" fontId="5" fillId="0" borderId="4" xfId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horizontal="center" vertical="top" wrapText="1"/>
    </xf>
    <xf numFmtId="0" fontId="5" fillId="0" borderId="5" xfId="1" applyFont="1" applyBorder="1" applyAlignment="1">
      <alignment horizontal="left" vertical="center"/>
    </xf>
    <xf numFmtId="0" fontId="5" fillId="0" borderId="6" xfId="1" applyFont="1" applyBorder="1" applyAlignment="1">
      <alignment horizontal="left" vertical="center"/>
    </xf>
    <xf numFmtId="0" fontId="8" fillId="0" borderId="5" xfId="1" applyFont="1" applyBorder="1" applyAlignment="1">
      <alignment horizontal="left" vertical="center" wrapText="1"/>
    </xf>
    <xf numFmtId="0" fontId="8" fillId="0" borderId="6" xfId="1" applyFont="1" applyBorder="1" applyAlignment="1">
      <alignment horizontal="left" vertical="center" wrapText="1"/>
    </xf>
    <xf numFmtId="0" fontId="9" fillId="0" borderId="0" xfId="1" applyFont="1" applyAlignment="1">
      <alignment horizontal="center" wrapText="1"/>
    </xf>
  </cellXfs>
  <cellStyles count="5">
    <cellStyle name="Обычный" xfId="0" builtinId="0"/>
    <cellStyle name="Обычный 2 2" xfId="2"/>
    <cellStyle name="Обычный 2 2 2" xfId="1"/>
    <cellStyle name="Обычный 3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abSelected="1" workbookViewId="0">
      <selection activeCell="B23" sqref="B23"/>
    </sheetView>
  </sheetViews>
  <sheetFormatPr defaultColWidth="9.140625" defaultRowHeight="15" x14ac:dyDescent="0.25"/>
  <cols>
    <col min="1" max="1" width="32.42578125" style="26" customWidth="1"/>
    <col min="2" max="2" width="14.140625" style="26" customWidth="1"/>
    <col min="3" max="3" width="15" style="26" customWidth="1"/>
    <col min="4" max="4" width="13.140625" style="26" customWidth="1"/>
    <col min="5" max="16384" width="9.140625" style="26"/>
  </cols>
  <sheetData>
    <row r="1" spans="1:4" ht="30" x14ac:dyDescent="0.25">
      <c r="A1" s="25" t="s">
        <v>8</v>
      </c>
      <c r="B1" s="25" t="s">
        <v>9</v>
      </c>
      <c r="C1" s="25" t="s">
        <v>10</v>
      </c>
      <c r="D1" s="25" t="s">
        <v>11</v>
      </c>
    </row>
    <row r="2" spans="1:4" x14ac:dyDescent="0.25">
      <c r="A2" s="27" t="s">
        <v>12</v>
      </c>
      <c r="B2" s="36">
        <f>C2+D2</f>
        <v>4343</v>
      </c>
      <c r="C2" s="36">
        <f>C4+C5+C6</f>
        <v>4343</v>
      </c>
      <c r="D2" s="36">
        <f>D4+D5+D6</f>
        <v>0</v>
      </c>
    </row>
    <row r="3" spans="1:4" x14ac:dyDescent="0.25">
      <c r="A3" s="27" t="s">
        <v>13</v>
      </c>
      <c r="B3" s="36">
        <f t="shared" ref="B3:B16" si="0">C3+D3</f>
        <v>0</v>
      </c>
      <c r="C3" s="36"/>
      <c r="D3" s="36"/>
    </row>
    <row r="4" spans="1:4" ht="30" x14ac:dyDescent="0.25">
      <c r="A4" s="27" t="s">
        <v>14</v>
      </c>
      <c r="B4" s="36">
        <f t="shared" si="0"/>
        <v>0</v>
      </c>
      <c r="C4" s="36">
        <v>0</v>
      </c>
      <c r="D4" s="36"/>
    </row>
    <row r="5" spans="1:4" ht="30" x14ac:dyDescent="0.25">
      <c r="A5" s="27" t="s">
        <v>64</v>
      </c>
      <c r="B5" s="36">
        <f t="shared" si="0"/>
        <v>4343</v>
      </c>
      <c r="C5" s="36">
        <v>4343</v>
      </c>
      <c r="D5" s="36"/>
    </row>
    <row r="6" spans="1:4" x14ac:dyDescent="0.25">
      <c r="A6" s="27" t="s">
        <v>15</v>
      </c>
      <c r="B6" s="36">
        <f t="shared" si="0"/>
        <v>0</v>
      </c>
      <c r="C6" s="36">
        <v>0</v>
      </c>
      <c r="D6" s="36"/>
    </row>
    <row r="7" spans="1:4" ht="30" x14ac:dyDescent="0.25">
      <c r="A7" s="27" t="s">
        <v>16</v>
      </c>
      <c r="B7" s="36">
        <f t="shared" si="0"/>
        <v>1313</v>
      </c>
      <c r="C7" s="36">
        <v>1313</v>
      </c>
      <c r="D7" s="36"/>
    </row>
    <row r="8" spans="1:4" x14ac:dyDescent="0.25">
      <c r="A8" s="27" t="s">
        <v>17</v>
      </c>
      <c r="B8" s="36">
        <f t="shared" si="0"/>
        <v>425</v>
      </c>
      <c r="C8" s="36"/>
      <c r="D8" s="36">
        <v>425</v>
      </c>
    </row>
    <row r="9" spans="1:4" x14ac:dyDescent="0.25">
      <c r="A9" s="27" t="s">
        <v>18</v>
      </c>
      <c r="B9" s="36">
        <f t="shared" si="0"/>
        <v>0</v>
      </c>
      <c r="C9" s="36"/>
      <c r="D9" s="36"/>
    </row>
    <row r="10" spans="1:4" x14ac:dyDescent="0.25">
      <c r="A10" s="27" t="s">
        <v>19</v>
      </c>
      <c r="B10" s="36">
        <f t="shared" si="0"/>
        <v>246</v>
      </c>
      <c r="C10" s="36"/>
      <c r="D10" s="36">
        <v>246</v>
      </c>
    </row>
    <row r="11" spans="1:4" x14ac:dyDescent="0.25">
      <c r="A11" s="27" t="s">
        <v>20</v>
      </c>
      <c r="B11" s="36">
        <f t="shared" si="0"/>
        <v>0</v>
      </c>
      <c r="C11" s="36"/>
      <c r="D11" s="36"/>
    </row>
    <row r="12" spans="1:4" x14ac:dyDescent="0.25">
      <c r="A12" s="27" t="s">
        <v>21</v>
      </c>
      <c r="B12" s="36">
        <f t="shared" si="0"/>
        <v>0</v>
      </c>
      <c r="C12" s="36"/>
      <c r="D12" s="36">
        <v>0</v>
      </c>
    </row>
    <row r="13" spans="1:4" x14ac:dyDescent="0.25">
      <c r="A13" s="27" t="s">
        <v>22</v>
      </c>
      <c r="B13" s="36">
        <f t="shared" si="0"/>
        <v>0</v>
      </c>
      <c r="C13" s="36"/>
      <c r="D13" s="36">
        <v>0</v>
      </c>
    </row>
    <row r="14" spans="1:4" x14ac:dyDescent="0.25">
      <c r="A14" s="27" t="s">
        <v>23</v>
      </c>
      <c r="B14" s="36">
        <f t="shared" si="0"/>
        <v>7</v>
      </c>
      <c r="C14" s="36"/>
      <c r="D14" s="36">
        <v>7</v>
      </c>
    </row>
    <row r="15" spans="1:4" x14ac:dyDescent="0.25">
      <c r="A15" s="27" t="s">
        <v>24</v>
      </c>
      <c r="B15" s="36">
        <f t="shared" si="0"/>
        <v>167</v>
      </c>
      <c r="C15" s="36"/>
      <c r="D15" s="36">
        <v>167</v>
      </c>
    </row>
    <row r="16" spans="1:4" x14ac:dyDescent="0.25">
      <c r="A16" s="27" t="s">
        <v>25</v>
      </c>
      <c r="B16" s="36">
        <f t="shared" si="0"/>
        <v>162</v>
      </c>
      <c r="C16" s="36"/>
      <c r="D16" s="36">
        <v>162</v>
      </c>
    </row>
    <row r="17" spans="1:4" x14ac:dyDescent="0.25">
      <c r="A17" s="27" t="s">
        <v>26</v>
      </c>
      <c r="B17" s="36">
        <f>SUM(B7:B16)+B2</f>
        <v>6663</v>
      </c>
      <c r="C17" s="36">
        <f t="shared" ref="C17:D17" si="1">SUM(C7:C16)+C2</f>
        <v>5656</v>
      </c>
      <c r="D17" s="36">
        <f t="shared" si="1"/>
        <v>1007</v>
      </c>
    </row>
    <row r="19" spans="1:4" x14ac:dyDescent="0.25">
      <c r="A19" s="26" t="s">
        <v>27</v>
      </c>
      <c r="B19" s="28">
        <f>D17/C17</f>
        <v>0.17804101838755304</v>
      </c>
    </row>
  </sheetData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view="pageBreakPreview" zoomScale="91" zoomScaleSheetLayoutView="91" workbookViewId="0">
      <selection activeCell="B6" sqref="B6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68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SUM(C10:C16)</f>
        <v>249</v>
      </c>
      <c r="D9" s="12"/>
      <c r="E9" s="11"/>
      <c r="G9" s="13"/>
    </row>
    <row r="10" spans="1:7" s="4" customFormat="1" ht="15.75" x14ac:dyDescent="0.2">
      <c r="A10" s="59"/>
      <c r="B10" s="38" t="s">
        <v>67</v>
      </c>
      <c r="C10" s="39">
        <v>150</v>
      </c>
      <c r="D10" s="12"/>
      <c r="E10" s="11"/>
      <c r="G10" s="13"/>
    </row>
    <row r="11" spans="1:7" s="4" customFormat="1" ht="15.75" x14ac:dyDescent="0.2">
      <c r="A11" s="59"/>
      <c r="B11" s="38" t="s">
        <v>41</v>
      </c>
      <c r="C11" s="39">
        <v>75</v>
      </c>
      <c r="D11" s="12"/>
      <c r="E11" s="11"/>
      <c r="G11" s="13"/>
    </row>
    <row r="12" spans="1:7" s="4" customFormat="1" ht="15.75" x14ac:dyDescent="0.2">
      <c r="A12" s="59"/>
      <c r="B12" s="38" t="s">
        <v>43</v>
      </c>
      <c r="C12" s="39">
        <v>13</v>
      </c>
      <c r="D12" s="12"/>
      <c r="E12" s="11"/>
      <c r="G12" s="13"/>
    </row>
    <row r="13" spans="1:7" s="4" customFormat="1" ht="15.75" x14ac:dyDescent="0.2">
      <c r="A13" s="52"/>
      <c r="B13" s="38" t="s">
        <v>69</v>
      </c>
      <c r="C13" s="39">
        <v>2</v>
      </c>
      <c r="D13" s="12"/>
      <c r="E13" s="11"/>
      <c r="G13" s="13"/>
    </row>
    <row r="14" spans="1:7" s="4" customFormat="1" ht="15.75" x14ac:dyDescent="0.2">
      <c r="A14" s="52"/>
      <c r="B14" s="38" t="s">
        <v>49</v>
      </c>
      <c r="C14" s="39">
        <v>1</v>
      </c>
      <c r="D14" s="12"/>
      <c r="E14" s="11"/>
      <c r="G14" s="13"/>
    </row>
    <row r="15" spans="1:7" s="4" customFormat="1" ht="15.75" x14ac:dyDescent="0.2">
      <c r="A15" s="52"/>
      <c r="B15" s="38" t="s">
        <v>50</v>
      </c>
      <c r="C15" s="39">
        <v>2</v>
      </c>
      <c r="D15" s="12"/>
      <c r="E15" s="11"/>
      <c r="G15" s="13"/>
    </row>
    <row r="16" spans="1:7" s="4" customFormat="1" ht="15.75" x14ac:dyDescent="0.2">
      <c r="A16" s="52"/>
      <c r="B16" s="38" t="s">
        <v>51</v>
      </c>
      <c r="C16" s="39">
        <v>6</v>
      </c>
      <c r="D16" s="12"/>
      <c r="E16" s="11"/>
      <c r="G16" s="13"/>
    </row>
    <row r="17" spans="1:7" ht="16.5" customHeight="1" x14ac:dyDescent="0.2">
      <c r="A17" s="29">
        <v>6</v>
      </c>
      <c r="B17" s="8" t="s">
        <v>32</v>
      </c>
      <c r="C17" s="9">
        <v>8</v>
      </c>
      <c r="D17" s="2"/>
      <c r="G17" s="37"/>
    </row>
    <row r="18" spans="1:7" ht="15.75" x14ac:dyDescent="0.2">
      <c r="A18" s="29">
        <v>7</v>
      </c>
      <c r="B18" s="8" t="s">
        <v>37</v>
      </c>
      <c r="C18" s="41">
        <f>C7/C8*C17+C9</f>
        <v>3054.6000000000004</v>
      </c>
      <c r="D18" s="12"/>
      <c r="E18" s="11"/>
      <c r="G18" s="10"/>
    </row>
    <row r="19" spans="1:7" s="43" customFormat="1" ht="15.75" x14ac:dyDescent="0.2">
      <c r="A19" s="29">
        <v>8</v>
      </c>
      <c r="B19" s="31" t="s">
        <v>30</v>
      </c>
      <c r="C19" s="30">
        <f>Ккр!B19</f>
        <v>0.17804101838755304</v>
      </c>
      <c r="D19" s="12"/>
      <c r="E19" s="42"/>
      <c r="G19" s="44"/>
    </row>
    <row r="20" spans="1:7" s="43" customFormat="1" ht="15.75" x14ac:dyDescent="0.2">
      <c r="A20" s="29">
        <v>9</v>
      </c>
      <c r="B20" s="31" t="s">
        <v>34</v>
      </c>
      <c r="C20" s="41">
        <f>C18*C19</f>
        <v>543.84409476661961</v>
      </c>
      <c r="D20" s="12"/>
      <c r="E20" s="42"/>
      <c r="G20" s="44"/>
    </row>
    <row r="21" spans="1:7" s="4" customFormat="1" ht="21" customHeight="1" x14ac:dyDescent="0.2">
      <c r="A21" s="29">
        <v>10</v>
      </c>
      <c r="B21" s="24" t="s">
        <v>36</v>
      </c>
      <c r="C21" s="41">
        <f>C18+C20</f>
        <v>3598.4440947666199</v>
      </c>
      <c r="D21" s="5"/>
    </row>
    <row r="22" spans="1:7" ht="16.5" customHeight="1" x14ac:dyDescent="0.2">
      <c r="A22" s="29">
        <v>11</v>
      </c>
      <c r="B22" s="8" t="s">
        <v>38</v>
      </c>
      <c r="C22" s="40">
        <v>1</v>
      </c>
      <c r="D22" s="2"/>
      <c r="G22" s="37"/>
    </row>
    <row r="23" spans="1:7" ht="15.75" x14ac:dyDescent="0.2">
      <c r="A23" s="29">
        <v>12</v>
      </c>
      <c r="B23" s="24" t="s">
        <v>39</v>
      </c>
      <c r="C23" s="41">
        <f>C21/C22</f>
        <v>3598.4440947666199</v>
      </c>
      <c r="D23" s="2"/>
    </row>
    <row r="24" spans="1:7" s="46" customFormat="1" ht="24" customHeight="1" x14ac:dyDescent="0.25">
      <c r="A24" s="61" t="s">
        <v>35</v>
      </c>
      <c r="B24" s="62"/>
      <c r="C24" s="32">
        <f>C25/C23</f>
        <v>5.5579576820678989E-2</v>
      </c>
      <c r="D24" s="33"/>
    </row>
    <row r="25" spans="1:7" s="47" customFormat="1" ht="26.25" customHeight="1" x14ac:dyDescent="0.25">
      <c r="A25" s="63" t="s">
        <v>31</v>
      </c>
      <c r="B25" s="64"/>
      <c r="C25" s="51">
        <v>200</v>
      </c>
      <c r="D25" s="35"/>
    </row>
    <row r="26" spans="1:7" x14ac:dyDescent="0.2">
      <c r="A26" s="3"/>
      <c r="B26" s="3"/>
      <c r="C26" s="3"/>
      <c r="D26" s="2"/>
    </row>
    <row r="27" spans="1:7" x14ac:dyDescent="0.2">
      <c r="A27" s="2"/>
      <c r="B27" s="2"/>
      <c r="C27" s="2"/>
      <c r="D27" s="2"/>
    </row>
    <row r="28" spans="1:7" x14ac:dyDescent="0.2">
      <c r="A28" s="2"/>
      <c r="B28" s="2"/>
      <c r="C28" s="2"/>
      <c r="D28" s="2"/>
    </row>
    <row r="29" spans="1:7" x14ac:dyDescent="0.2">
      <c r="A29" s="2"/>
      <c r="B29" s="2"/>
      <c r="C29" s="2"/>
      <c r="D29" s="2"/>
    </row>
    <row r="30" spans="1:7" x14ac:dyDescent="0.2">
      <c r="A30" s="2"/>
      <c r="B30" s="2"/>
      <c r="C30" s="2"/>
      <c r="D30" s="2"/>
    </row>
  </sheetData>
  <mergeCells count="5">
    <mergeCell ref="A1:C1"/>
    <mergeCell ref="A4:A5"/>
    <mergeCell ref="A9:A12"/>
    <mergeCell ref="A24:B24"/>
    <mergeCell ref="A25:B25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0"/>
  <sheetViews>
    <sheetView view="pageBreakPreview" zoomScale="91" zoomScaleSheetLayoutView="91" workbookViewId="0">
      <selection activeCell="C20" sqref="C20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70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36120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36120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10908.24</v>
      </c>
      <c r="D6" s="12">
        <f>C6/168*1.5</f>
        <v>97.394999999999982</v>
      </c>
      <c r="E6" s="11">
        <f>D6/1</f>
        <v>97.394999999999982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47028.24</v>
      </c>
      <c r="D7" s="12">
        <f t="shared" ref="D7" si="0">C7/168*1.5</f>
        <v>419.89499999999998</v>
      </c>
      <c r="E7" s="11">
        <f t="shared" ref="E7" si="1">D7/1</f>
        <v>419.89499999999998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SUM(C10:C16)</f>
        <v>75.399999999999991</v>
      </c>
      <c r="D9" s="12"/>
      <c r="E9" s="11"/>
      <c r="G9" s="13"/>
    </row>
    <row r="10" spans="1:7" s="4" customFormat="1" ht="15.75" x14ac:dyDescent="0.2">
      <c r="A10" s="59"/>
      <c r="B10" s="38" t="s">
        <v>71</v>
      </c>
      <c r="C10" s="39">
        <v>34</v>
      </c>
      <c r="D10" s="12"/>
      <c r="E10" s="11"/>
      <c r="G10" s="13"/>
    </row>
    <row r="11" spans="1:7" s="4" customFormat="1" ht="15.75" x14ac:dyDescent="0.2">
      <c r="A11" s="59"/>
      <c r="B11" s="38" t="s">
        <v>72</v>
      </c>
      <c r="C11" s="39">
        <v>8.6</v>
      </c>
      <c r="D11" s="12"/>
      <c r="E11" s="11"/>
      <c r="G11" s="13"/>
    </row>
    <row r="12" spans="1:7" s="4" customFormat="1" ht="15.75" x14ac:dyDescent="0.2">
      <c r="A12" s="59"/>
      <c r="B12" s="38" t="s">
        <v>73</v>
      </c>
      <c r="C12" s="39">
        <v>13</v>
      </c>
      <c r="D12" s="12"/>
      <c r="E12" s="11"/>
      <c r="G12" s="13"/>
    </row>
    <row r="13" spans="1:7" s="4" customFormat="1" ht="15.75" x14ac:dyDescent="0.2">
      <c r="A13" s="52"/>
      <c r="B13" s="38" t="s">
        <v>74</v>
      </c>
      <c r="C13" s="39">
        <v>4</v>
      </c>
      <c r="D13" s="12"/>
      <c r="E13" s="11"/>
      <c r="G13" s="13"/>
    </row>
    <row r="14" spans="1:7" s="4" customFormat="1" ht="15.75" x14ac:dyDescent="0.2">
      <c r="A14" s="52"/>
      <c r="B14" s="38" t="s">
        <v>75</v>
      </c>
      <c r="C14" s="39">
        <v>13</v>
      </c>
      <c r="D14" s="12"/>
      <c r="E14" s="11"/>
      <c r="G14" s="13"/>
    </row>
    <row r="15" spans="1:7" s="4" customFormat="1" ht="15.75" x14ac:dyDescent="0.2">
      <c r="A15" s="52"/>
      <c r="B15" s="38" t="s">
        <v>76</v>
      </c>
      <c r="C15" s="39">
        <v>0.8</v>
      </c>
      <c r="D15" s="12"/>
      <c r="E15" s="11"/>
      <c r="G15" s="13"/>
    </row>
    <row r="16" spans="1:7" s="4" customFormat="1" ht="15.75" x14ac:dyDescent="0.2">
      <c r="A16" s="52"/>
      <c r="B16" s="38" t="s">
        <v>77</v>
      </c>
      <c r="C16" s="39">
        <v>2</v>
      </c>
      <c r="D16" s="12"/>
      <c r="E16" s="11"/>
      <c r="G16" s="13"/>
    </row>
    <row r="17" spans="1:7" ht="16.5" customHeight="1" x14ac:dyDescent="0.2">
      <c r="A17" s="29">
        <v>6</v>
      </c>
      <c r="B17" s="8" t="s">
        <v>32</v>
      </c>
      <c r="C17" s="9">
        <v>0.7</v>
      </c>
      <c r="D17" s="2"/>
      <c r="G17" s="37"/>
    </row>
    <row r="18" spans="1:7" ht="15.75" x14ac:dyDescent="0.2">
      <c r="A18" s="29">
        <v>7</v>
      </c>
      <c r="B18" s="8" t="s">
        <v>37</v>
      </c>
      <c r="C18" s="41">
        <f>C7/C8*C17+C9</f>
        <v>340.88199999999995</v>
      </c>
      <c r="D18" s="12"/>
      <c r="E18" s="11"/>
      <c r="G18" s="10"/>
    </row>
    <row r="19" spans="1:7" s="43" customFormat="1" ht="15.75" x14ac:dyDescent="0.2">
      <c r="A19" s="29">
        <v>8</v>
      </c>
      <c r="B19" s="31" t="s">
        <v>30</v>
      </c>
      <c r="C19" s="30">
        <f>Ккр!B19</f>
        <v>0.17804101838755304</v>
      </c>
      <c r="D19" s="12"/>
      <c r="E19" s="42"/>
      <c r="G19" s="44"/>
    </row>
    <row r="20" spans="1:7" s="43" customFormat="1" ht="15.75" x14ac:dyDescent="0.2">
      <c r="A20" s="29">
        <v>9</v>
      </c>
      <c r="B20" s="31" t="s">
        <v>34</v>
      </c>
      <c r="C20" s="41">
        <f>C18*C19</f>
        <v>60.690978429985847</v>
      </c>
      <c r="D20" s="12"/>
      <c r="E20" s="42"/>
      <c r="G20" s="44"/>
    </row>
    <row r="21" spans="1:7" s="4" customFormat="1" ht="21" customHeight="1" x14ac:dyDescent="0.2">
      <c r="A21" s="29">
        <v>10</v>
      </c>
      <c r="B21" s="24" t="s">
        <v>36</v>
      </c>
      <c r="C21" s="41">
        <f>C18+C20</f>
        <v>401.57297842998582</v>
      </c>
      <c r="D21" s="5"/>
    </row>
    <row r="22" spans="1:7" ht="16.5" customHeight="1" x14ac:dyDescent="0.2">
      <c r="A22" s="29">
        <v>11</v>
      </c>
      <c r="B22" s="8" t="s">
        <v>38</v>
      </c>
      <c r="C22" s="40">
        <v>1</v>
      </c>
      <c r="D22" s="2"/>
      <c r="G22" s="37"/>
    </row>
    <row r="23" spans="1:7" ht="15.75" x14ac:dyDescent="0.2">
      <c r="A23" s="29">
        <v>12</v>
      </c>
      <c r="B23" s="24" t="s">
        <v>39</v>
      </c>
      <c r="C23" s="41">
        <f>C21/C22</f>
        <v>401.57297842998582</v>
      </c>
      <c r="D23" s="2"/>
    </row>
    <row r="24" spans="1:7" s="46" customFormat="1" ht="24" customHeight="1" x14ac:dyDescent="0.25">
      <c r="A24" s="61" t="s">
        <v>35</v>
      </c>
      <c r="B24" s="62"/>
      <c r="C24" s="32">
        <f>C25/C23</f>
        <v>0.37353110905631431</v>
      </c>
      <c r="D24" s="33"/>
    </row>
    <row r="25" spans="1:7" s="47" customFormat="1" ht="26.25" customHeight="1" x14ac:dyDescent="0.25">
      <c r="A25" s="63" t="s">
        <v>31</v>
      </c>
      <c r="B25" s="64"/>
      <c r="C25" s="51">
        <v>150</v>
      </c>
      <c r="D25" s="35"/>
    </row>
    <row r="26" spans="1:7" x14ac:dyDescent="0.2">
      <c r="A26" s="3"/>
      <c r="B26" s="3"/>
      <c r="C26" s="3"/>
      <c r="D26" s="2"/>
    </row>
    <row r="27" spans="1:7" x14ac:dyDescent="0.2">
      <c r="A27" s="2"/>
      <c r="B27" s="2"/>
      <c r="C27" s="2"/>
      <c r="D27" s="2"/>
    </row>
    <row r="28" spans="1:7" x14ac:dyDescent="0.2">
      <c r="A28" s="2"/>
      <c r="B28" s="2"/>
      <c r="C28" s="2"/>
      <c r="D28" s="2"/>
    </row>
    <row r="29" spans="1:7" x14ac:dyDescent="0.2">
      <c r="A29" s="2"/>
      <c r="B29" s="2"/>
      <c r="C29" s="2"/>
      <c r="D29" s="2"/>
    </row>
    <row r="30" spans="1:7" x14ac:dyDescent="0.2">
      <c r="A30" s="2"/>
      <c r="B30" s="2"/>
      <c r="C30" s="2"/>
      <c r="D30" s="2"/>
    </row>
  </sheetData>
  <mergeCells count="5">
    <mergeCell ref="A1:C1"/>
    <mergeCell ref="A4:A5"/>
    <mergeCell ref="A9:A12"/>
    <mergeCell ref="A24:B24"/>
    <mergeCell ref="A25:B25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view="pageBreakPreview" zoomScale="91" zoomScaleSheetLayoutView="91" workbookViewId="0">
      <selection activeCell="B25" sqref="B25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78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69520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79</v>
      </c>
      <c r="C5" s="23">
        <v>69520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20995.040000000001</v>
      </c>
      <c r="D6" s="12">
        <f>C6/168*1.5</f>
        <v>187.45571428571429</v>
      </c>
      <c r="E6" s="11">
        <f>D6/1</f>
        <v>187.45571428571429</v>
      </c>
      <c r="G6" s="13"/>
    </row>
    <row r="7" spans="1:7" ht="15.75" x14ac:dyDescent="0.2">
      <c r="A7" s="29">
        <v>3</v>
      </c>
      <c r="B7" s="8" t="s">
        <v>29</v>
      </c>
      <c r="C7" s="22">
        <f>C4+C6</f>
        <v>90515.040000000008</v>
      </c>
      <c r="D7" s="12">
        <f t="shared" ref="D7" si="0">C7/168*1.5</f>
        <v>808.17000000000007</v>
      </c>
      <c r="E7" s="11">
        <f t="shared" ref="E7" si="1">D7/1</f>
        <v>808.17000000000007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SUM(C10:C14)</f>
        <v>39.500000000000007</v>
      </c>
      <c r="D9" s="12"/>
      <c r="E9" s="11"/>
      <c r="G9" s="13"/>
    </row>
    <row r="10" spans="1:7" s="4" customFormat="1" ht="15.75" x14ac:dyDescent="0.2">
      <c r="A10" s="59"/>
      <c r="B10" s="38" t="s">
        <v>80</v>
      </c>
      <c r="C10" s="39">
        <v>35</v>
      </c>
      <c r="D10" s="12"/>
      <c r="E10" s="11"/>
      <c r="G10" s="13"/>
    </row>
    <row r="11" spans="1:7" s="4" customFormat="1" ht="15.75" x14ac:dyDescent="0.2">
      <c r="A11" s="59"/>
      <c r="B11" s="38" t="s">
        <v>81</v>
      </c>
      <c r="C11" s="39">
        <v>3</v>
      </c>
      <c r="D11" s="12"/>
      <c r="E11" s="11"/>
      <c r="G11" s="13"/>
    </row>
    <row r="12" spans="1:7" s="4" customFormat="1" ht="15.75" x14ac:dyDescent="0.2">
      <c r="A12" s="52"/>
      <c r="B12" s="38" t="s">
        <v>69</v>
      </c>
      <c r="C12" s="53">
        <v>0.2</v>
      </c>
      <c r="D12" s="12"/>
      <c r="E12" s="11"/>
      <c r="G12" s="13"/>
    </row>
    <row r="13" spans="1:7" s="4" customFormat="1" ht="15.75" x14ac:dyDescent="0.2">
      <c r="A13" s="52"/>
      <c r="B13" s="38" t="s">
        <v>49</v>
      </c>
      <c r="C13" s="53">
        <v>0.1</v>
      </c>
      <c r="D13" s="12"/>
      <c r="E13" s="11"/>
      <c r="G13" s="13"/>
    </row>
    <row r="14" spans="1:7" s="4" customFormat="1" ht="15.75" x14ac:dyDescent="0.2">
      <c r="A14" s="52"/>
      <c r="B14" s="38" t="s">
        <v>82</v>
      </c>
      <c r="C14" s="54">
        <v>1.2</v>
      </c>
      <c r="D14" s="12"/>
      <c r="E14" s="11"/>
      <c r="G14" s="13"/>
    </row>
    <row r="15" spans="1:7" ht="16.5" customHeight="1" x14ac:dyDescent="0.2">
      <c r="A15" s="29">
        <v>6</v>
      </c>
      <c r="B15" s="8" t="s">
        <v>32</v>
      </c>
      <c r="C15" s="9">
        <v>0.7</v>
      </c>
      <c r="D15" s="2"/>
      <c r="G15" s="37"/>
    </row>
    <row r="16" spans="1:7" ht="15.75" x14ac:dyDescent="0.2">
      <c r="A16" s="29">
        <v>7</v>
      </c>
      <c r="B16" s="8" t="s">
        <v>37</v>
      </c>
      <c r="C16" s="41">
        <f>C7/C8*C15+C9</f>
        <v>550.47199999999998</v>
      </c>
      <c r="D16" s="12"/>
      <c r="E16" s="11"/>
      <c r="G16" s="10"/>
    </row>
    <row r="17" spans="1:7" s="43" customFormat="1" ht="15.75" x14ac:dyDescent="0.2">
      <c r="A17" s="29">
        <v>8</v>
      </c>
      <c r="B17" s="31" t="s">
        <v>30</v>
      </c>
      <c r="C17" s="30">
        <f>Ккр!B19</f>
        <v>0.17804101838755304</v>
      </c>
      <c r="D17" s="12"/>
      <c r="E17" s="42"/>
      <c r="G17" s="44"/>
    </row>
    <row r="18" spans="1:7" s="43" customFormat="1" ht="15.75" x14ac:dyDescent="0.2">
      <c r="A18" s="29">
        <v>9</v>
      </c>
      <c r="B18" s="31" t="s">
        <v>34</v>
      </c>
      <c r="C18" s="41">
        <f>C16*C17</f>
        <v>98.006595473833087</v>
      </c>
      <c r="D18" s="12"/>
      <c r="E18" s="42"/>
      <c r="G18" s="44"/>
    </row>
    <row r="19" spans="1:7" s="4" customFormat="1" ht="21" customHeight="1" x14ac:dyDescent="0.2">
      <c r="A19" s="29">
        <v>10</v>
      </c>
      <c r="B19" s="24" t="s">
        <v>36</v>
      </c>
      <c r="C19" s="41">
        <f>C16+C18</f>
        <v>648.47859547383302</v>
      </c>
      <c r="D19" s="5"/>
    </row>
    <row r="20" spans="1:7" ht="16.5" customHeight="1" x14ac:dyDescent="0.2">
      <c r="A20" s="29">
        <v>11</v>
      </c>
      <c r="B20" s="8" t="s">
        <v>38</v>
      </c>
      <c r="C20" s="40">
        <v>1</v>
      </c>
      <c r="D20" s="2"/>
      <c r="G20" s="37"/>
    </row>
    <row r="21" spans="1:7" ht="15.75" x14ac:dyDescent="0.2">
      <c r="A21" s="29">
        <v>12</v>
      </c>
      <c r="B21" s="24" t="s">
        <v>39</v>
      </c>
      <c r="C21" s="41">
        <f>C19/C20</f>
        <v>648.47859547383302</v>
      </c>
      <c r="D21" s="2"/>
    </row>
    <row r="22" spans="1:7" s="46" customFormat="1" ht="24" customHeight="1" x14ac:dyDescent="0.25">
      <c r="A22" s="61" t="s">
        <v>35</v>
      </c>
      <c r="B22" s="62"/>
      <c r="C22" s="32">
        <f>C23/C21</f>
        <v>0.30841418883511978</v>
      </c>
      <c r="D22" s="33"/>
    </row>
    <row r="23" spans="1:7" s="47" customFormat="1" ht="26.25" customHeight="1" x14ac:dyDescent="0.25">
      <c r="A23" s="63" t="s">
        <v>31</v>
      </c>
      <c r="B23" s="64"/>
      <c r="C23" s="51">
        <v>200</v>
      </c>
      <c r="D23" s="35"/>
    </row>
    <row r="24" spans="1:7" x14ac:dyDescent="0.2">
      <c r="A24" s="3"/>
      <c r="B24" s="3"/>
      <c r="C24" s="3"/>
      <c r="D24" s="2"/>
    </row>
    <row r="25" spans="1:7" x14ac:dyDescent="0.2">
      <c r="A25" s="2"/>
      <c r="B25" s="2"/>
      <c r="C25" s="2"/>
      <c r="D25" s="2"/>
    </row>
    <row r="26" spans="1:7" x14ac:dyDescent="0.2">
      <c r="A26" s="2"/>
      <c r="B26" s="2"/>
      <c r="C26" s="2"/>
      <c r="D26" s="2"/>
    </row>
    <row r="27" spans="1:7" x14ac:dyDescent="0.2">
      <c r="A27" s="2"/>
      <c r="B27" s="2"/>
      <c r="C27" s="2"/>
      <c r="D27" s="2"/>
    </row>
    <row r="28" spans="1:7" x14ac:dyDescent="0.2">
      <c r="A28" s="2"/>
      <c r="B28" s="2"/>
      <c r="C28" s="2"/>
      <c r="D28" s="2"/>
    </row>
  </sheetData>
  <mergeCells count="5">
    <mergeCell ref="A1:C1"/>
    <mergeCell ref="A4:A5"/>
    <mergeCell ref="A9:A11"/>
    <mergeCell ref="A22:B22"/>
    <mergeCell ref="A23:B23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91" zoomScaleSheetLayoutView="91" workbookViewId="0">
      <selection activeCell="A19" sqref="A19:B19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83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36120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84</v>
      </c>
      <c r="C5" s="23">
        <v>36120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10908.24</v>
      </c>
      <c r="D6" s="12">
        <f>C6/168*1.5</f>
        <v>97.394999999999982</v>
      </c>
      <c r="E6" s="11">
        <f>D6/1</f>
        <v>97.394999999999982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47028.24</v>
      </c>
      <c r="D7" s="12">
        <f t="shared" ref="D7" si="0">C7/168*1.5</f>
        <v>419.89499999999998</v>
      </c>
      <c r="E7" s="11">
        <f t="shared" ref="E7" si="1">D7/1</f>
        <v>419.89499999999998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SUM(C10:C11)</f>
        <v>150</v>
      </c>
      <c r="D9" s="12"/>
      <c r="E9" s="11"/>
      <c r="G9" s="13"/>
    </row>
    <row r="10" spans="1:7" s="4" customFormat="1" ht="15.75" x14ac:dyDescent="0.2">
      <c r="A10" s="59"/>
      <c r="B10" s="38" t="s">
        <v>96</v>
      </c>
      <c r="C10" s="39">
        <v>70</v>
      </c>
      <c r="D10" s="12"/>
      <c r="E10" s="11"/>
      <c r="G10" s="13"/>
    </row>
    <row r="11" spans="1:7" s="4" customFormat="1" ht="15.75" x14ac:dyDescent="0.2">
      <c r="A11" s="59"/>
      <c r="B11" s="38" t="s">
        <v>97</v>
      </c>
      <c r="C11" s="39">
        <v>80</v>
      </c>
      <c r="D11" s="12"/>
      <c r="E11" s="11"/>
      <c r="G11" s="13"/>
    </row>
    <row r="12" spans="1:7" ht="16.5" customHeight="1" x14ac:dyDescent="0.2">
      <c r="A12" s="29">
        <v>6</v>
      </c>
      <c r="B12" s="8" t="s">
        <v>32</v>
      </c>
      <c r="C12" s="9">
        <v>1.5</v>
      </c>
      <c r="D12" s="2"/>
      <c r="G12" s="37"/>
    </row>
    <row r="13" spans="1:7" ht="15.75" x14ac:dyDescent="0.2">
      <c r="A13" s="29">
        <v>7</v>
      </c>
      <c r="B13" s="8" t="s">
        <v>37</v>
      </c>
      <c r="C13" s="41">
        <f>C7/C8*C12+C9</f>
        <v>718.89</v>
      </c>
      <c r="D13" s="12"/>
      <c r="E13" s="11"/>
      <c r="G13" s="10"/>
    </row>
    <row r="14" spans="1:7" s="43" customFormat="1" ht="15.75" x14ac:dyDescent="0.2">
      <c r="A14" s="29">
        <v>8</v>
      </c>
      <c r="B14" s="31" t="s">
        <v>30</v>
      </c>
      <c r="C14" s="30">
        <f>Ккр!B19</f>
        <v>0.17804101838755304</v>
      </c>
      <c r="D14" s="12"/>
      <c r="E14" s="42"/>
      <c r="G14" s="44"/>
    </row>
    <row r="15" spans="1:7" s="43" customFormat="1" ht="15.75" x14ac:dyDescent="0.2">
      <c r="A15" s="29">
        <v>9</v>
      </c>
      <c r="B15" s="31" t="s">
        <v>34</v>
      </c>
      <c r="C15" s="41">
        <f>C13*C14</f>
        <v>127.99190770862801</v>
      </c>
      <c r="D15" s="12"/>
      <c r="E15" s="42"/>
      <c r="G15" s="44"/>
    </row>
    <row r="16" spans="1:7" s="4" customFormat="1" ht="21" customHeight="1" x14ac:dyDescent="0.2">
      <c r="A16" s="29">
        <v>10</v>
      </c>
      <c r="B16" s="24" t="s">
        <v>36</v>
      </c>
      <c r="C16" s="41">
        <f>C13+C15</f>
        <v>846.88190770862798</v>
      </c>
      <c r="D16" s="5"/>
    </row>
    <row r="17" spans="1:7" ht="16.5" customHeight="1" x14ac:dyDescent="0.2">
      <c r="A17" s="29">
        <v>11</v>
      </c>
      <c r="B17" s="8" t="s">
        <v>38</v>
      </c>
      <c r="C17" s="40">
        <v>1</v>
      </c>
      <c r="D17" s="2"/>
      <c r="G17" s="37"/>
    </row>
    <row r="18" spans="1:7" ht="15.75" x14ac:dyDescent="0.2">
      <c r="A18" s="29">
        <v>12</v>
      </c>
      <c r="B18" s="24" t="s">
        <v>39</v>
      </c>
      <c r="C18" s="41">
        <f>C16/C17</f>
        <v>846.88190770862798</v>
      </c>
      <c r="D18" s="2"/>
    </row>
    <row r="19" spans="1:7" s="46" customFormat="1" ht="24" customHeight="1" x14ac:dyDescent="0.25">
      <c r="A19" s="61" t="s">
        <v>35</v>
      </c>
      <c r="B19" s="62"/>
      <c r="C19" s="32">
        <f>C20/C18</f>
        <v>0.23616043533286879</v>
      </c>
      <c r="D19" s="33"/>
    </row>
    <row r="20" spans="1:7" s="47" customFormat="1" ht="26.25" customHeight="1" x14ac:dyDescent="0.25">
      <c r="A20" s="63" t="s">
        <v>31</v>
      </c>
      <c r="B20" s="64"/>
      <c r="C20" s="51">
        <v>200</v>
      </c>
      <c r="D20" s="35"/>
    </row>
    <row r="21" spans="1:7" x14ac:dyDescent="0.2">
      <c r="A21" s="3"/>
      <c r="B21" s="3"/>
      <c r="C21" s="3"/>
      <c r="D21" s="2"/>
    </row>
    <row r="22" spans="1:7" x14ac:dyDescent="0.2">
      <c r="A22" s="2"/>
      <c r="B22" s="2"/>
      <c r="C22" s="2"/>
      <c r="D22" s="2"/>
    </row>
    <row r="23" spans="1:7" x14ac:dyDescent="0.2">
      <c r="A23" s="2"/>
      <c r="B23" s="2"/>
      <c r="C23" s="2"/>
      <c r="D23" s="2"/>
    </row>
    <row r="24" spans="1:7" x14ac:dyDescent="0.2">
      <c r="A24" s="2"/>
      <c r="B24" s="2"/>
      <c r="C24" s="2"/>
      <c r="D24" s="2"/>
    </row>
    <row r="25" spans="1:7" x14ac:dyDescent="0.2">
      <c r="A25" s="2"/>
      <c r="B25" s="2"/>
      <c r="C25" s="2"/>
      <c r="D25" s="2"/>
    </row>
  </sheetData>
  <mergeCells count="5">
    <mergeCell ref="A1:C1"/>
    <mergeCell ref="A4:A5"/>
    <mergeCell ref="A9:A11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view="pageBreakPreview" zoomScale="91" zoomScaleSheetLayoutView="91" workbookViewId="0">
      <selection activeCell="I14" sqref="I14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40.15" customHeight="1" x14ac:dyDescent="0.3">
      <c r="A1" s="65" t="s">
        <v>85</v>
      </c>
      <c r="B1" s="65"/>
      <c r="C1" s="6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397276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34.15" customHeight="1" x14ac:dyDescent="0.2">
      <c r="A5" s="57"/>
      <c r="B5" s="21" t="s">
        <v>86</v>
      </c>
      <c r="C5" s="23">
        <v>397276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119977.352</v>
      </c>
      <c r="D6" s="12">
        <f>C6/168*1.5</f>
        <v>1071.2263571428571</v>
      </c>
      <c r="E6" s="11">
        <f>D6/1</f>
        <v>1071.2263571428571</v>
      </c>
      <c r="G6" s="13"/>
    </row>
    <row r="7" spans="1:7" ht="15.75" x14ac:dyDescent="0.2">
      <c r="A7" s="29">
        <v>3</v>
      </c>
      <c r="B7" s="8" t="s">
        <v>29</v>
      </c>
      <c r="C7" s="22">
        <f>C4+C6</f>
        <v>517253.35200000001</v>
      </c>
      <c r="D7" s="12">
        <f t="shared" ref="D7" si="0">C7/168*1.5</f>
        <v>4618.3335000000006</v>
      </c>
      <c r="E7" s="11">
        <f t="shared" ref="E7" si="1">D7/1</f>
        <v>4618.3335000000006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SUM(C10:C13)</f>
        <v>3090</v>
      </c>
      <c r="D9" s="12"/>
      <c r="E9" s="11"/>
      <c r="G9" s="13"/>
    </row>
    <row r="10" spans="1:7" s="4" customFormat="1" ht="15.75" x14ac:dyDescent="0.2">
      <c r="A10" s="59"/>
      <c r="B10" s="38" t="s">
        <v>87</v>
      </c>
      <c r="C10" s="39">
        <v>1000</v>
      </c>
      <c r="D10" s="12"/>
      <c r="E10" s="11"/>
      <c r="G10" s="13"/>
    </row>
    <row r="11" spans="1:7" s="4" customFormat="1" ht="15.75" x14ac:dyDescent="0.2">
      <c r="A11" s="59"/>
      <c r="B11" s="38" t="s">
        <v>88</v>
      </c>
      <c r="C11" s="39">
        <v>1000</v>
      </c>
      <c r="D11" s="12"/>
      <c r="E11" s="11"/>
      <c r="G11" s="13"/>
    </row>
    <row r="12" spans="1:7" s="4" customFormat="1" ht="15.75" x14ac:dyDescent="0.2">
      <c r="A12" s="52"/>
      <c r="B12" s="38" t="s">
        <v>89</v>
      </c>
      <c r="C12" s="39">
        <v>750</v>
      </c>
      <c r="D12" s="12"/>
      <c r="E12" s="11"/>
      <c r="G12" s="13"/>
    </row>
    <row r="13" spans="1:7" s="4" customFormat="1" ht="15.75" x14ac:dyDescent="0.2">
      <c r="A13" s="52"/>
      <c r="B13" s="38" t="s">
        <v>90</v>
      </c>
      <c r="C13" s="39">
        <v>340</v>
      </c>
      <c r="D13" s="12"/>
      <c r="E13" s="11"/>
      <c r="G13" s="13"/>
    </row>
    <row r="14" spans="1:7" ht="16.5" customHeight="1" x14ac:dyDescent="0.2">
      <c r="A14" s="29">
        <v>6</v>
      </c>
      <c r="B14" s="8" t="s">
        <v>32</v>
      </c>
      <c r="C14" s="9">
        <v>2</v>
      </c>
      <c r="D14" s="2"/>
      <c r="G14" s="37"/>
    </row>
    <row r="15" spans="1:7" ht="15.75" x14ac:dyDescent="0.2">
      <c r="A15" s="29">
        <v>7</v>
      </c>
      <c r="B15" s="8" t="s">
        <v>37</v>
      </c>
      <c r="C15" s="41">
        <f>C7/C8*C14+C9</f>
        <v>11432.796</v>
      </c>
      <c r="D15" s="12"/>
      <c r="E15" s="11"/>
      <c r="G15" s="10"/>
    </row>
    <row r="16" spans="1:7" s="43" customFormat="1" ht="15.75" x14ac:dyDescent="0.2">
      <c r="A16" s="29">
        <v>8</v>
      </c>
      <c r="B16" s="31" t="s">
        <v>30</v>
      </c>
      <c r="C16" s="30">
        <f>Ккр!B19</f>
        <v>0.17804101838755304</v>
      </c>
      <c r="D16" s="12"/>
      <c r="E16" s="42"/>
      <c r="G16" s="44"/>
    </row>
    <row r="17" spans="1:7" s="43" customFormat="1" ht="15.75" x14ac:dyDescent="0.2">
      <c r="A17" s="29">
        <v>9</v>
      </c>
      <c r="B17" s="31" t="s">
        <v>34</v>
      </c>
      <c r="C17" s="41">
        <f>C15*C16</f>
        <v>2035.5066428571429</v>
      </c>
      <c r="D17" s="12"/>
      <c r="E17" s="42"/>
      <c r="G17" s="44"/>
    </row>
    <row r="18" spans="1:7" s="4" customFormat="1" ht="21" customHeight="1" x14ac:dyDescent="0.2">
      <c r="A18" s="29">
        <v>10</v>
      </c>
      <c r="B18" s="24" t="s">
        <v>36</v>
      </c>
      <c r="C18" s="41">
        <f>C15+C17</f>
        <v>13468.302642857143</v>
      </c>
      <c r="D18" s="5"/>
    </row>
    <row r="19" spans="1:7" ht="16.5" customHeight="1" x14ac:dyDescent="0.2">
      <c r="A19" s="29">
        <v>11</v>
      </c>
      <c r="B19" s="8" t="s">
        <v>91</v>
      </c>
      <c r="C19" s="40">
        <v>20</v>
      </c>
      <c r="D19" s="2"/>
      <c r="G19" s="37"/>
    </row>
    <row r="20" spans="1:7" ht="15.75" x14ac:dyDescent="0.2">
      <c r="A20" s="29">
        <v>12</v>
      </c>
      <c r="B20" s="24" t="s">
        <v>39</v>
      </c>
      <c r="C20" s="41">
        <f>C18/C19</f>
        <v>673.41513214285715</v>
      </c>
      <c r="D20" s="2"/>
    </row>
    <row r="21" spans="1:7" s="46" customFormat="1" ht="24" customHeight="1" x14ac:dyDescent="0.25">
      <c r="A21" s="61" t="s">
        <v>35</v>
      </c>
      <c r="B21" s="62"/>
      <c r="C21" s="32">
        <f>C22/C20</f>
        <v>0.74248405795242933</v>
      </c>
      <c r="D21" s="33"/>
    </row>
    <row r="22" spans="1:7" s="47" customFormat="1" ht="26.25" customHeight="1" x14ac:dyDescent="0.25">
      <c r="A22" s="63" t="s">
        <v>31</v>
      </c>
      <c r="B22" s="64"/>
      <c r="C22" s="51">
        <v>500</v>
      </c>
      <c r="D22" s="35"/>
    </row>
    <row r="23" spans="1:7" x14ac:dyDescent="0.2">
      <c r="A23" s="3"/>
      <c r="B23" s="3"/>
      <c r="C23" s="3"/>
      <c r="D23" s="2"/>
    </row>
    <row r="24" spans="1:7" x14ac:dyDescent="0.2">
      <c r="A24" s="2"/>
      <c r="B24" s="2"/>
      <c r="C24" s="2"/>
      <c r="D24" s="2"/>
    </row>
    <row r="25" spans="1:7" x14ac:dyDescent="0.2">
      <c r="A25" s="2"/>
      <c r="B25" s="2"/>
      <c r="C25" s="2"/>
      <c r="D25" s="2"/>
    </row>
    <row r="26" spans="1:7" x14ac:dyDescent="0.2">
      <c r="A26" s="2"/>
      <c r="B26" s="2"/>
      <c r="C26" s="2"/>
      <c r="D26" s="2"/>
    </row>
    <row r="27" spans="1:7" x14ac:dyDescent="0.2">
      <c r="A27" s="2"/>
      <c r="B27" s="2"/>
      <c r="C27" s="2"/>
      <c r="D27" s="2"/>
    </row>
  </sheetData>
  <mergeCells count="5">
    <mergeCell ref="A1:C1"/>
    <mergeCell ref="A4:A5"/>
    <mergeCell ref="A9:A11"/>
    <mergeCell ref="A21:B21"/>
    <mergeCell ref="A22:B2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5"/>
  <sheetViews>
    <sheetView view="pageBreakPreview" zoomScale="91" zoomScaleSheetLayoutView="91" workbookViewId="0">
      <selection activeCell="C13" sqref="C13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92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84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SUM(C10:C11)</f>
        <v>92</v>
      </c>
      <c r="D9" s="12"/>
      <c r="E9" s="11"/>
      <c r="G9" s="13"/>
    </row>
    <row r="10" spans="1:7" s="4" customFormat="1" ht="15.75" x14ac:dyDescent="0.2">
      <c r="A10" s="59"/>
      <c r="B10" s="38" t="s">
        <v>93</v>
      </c>
      <c r="C10" s="39">
        <v>60</v>
      </c>
      <c r="D10" s="12"/>
      <c r="E10" s="11"/>
      <c r="G10" s="13"/>
    </row>
    <row r="11" spans="1:7" s="4" customFormat="1" ht="15.75" x14ac:dyDescent="0.2">
      <c r="A11" s="59"/>
      <c r="B11" s="38" t="s">
        <v>94</v>
      </c>
      <c r="C11" s="39">
        <v>32</v>
      </c>
      <c r="D11" s="12"/>
      <c r="E11" s="11"/>
      <c r="G11" s="13"/>
    </row>
    <row r="12" spans="1:7" ht="16.5" customHeight="1" x14ac:dyDescent="0.2">
      <c r="A12" s="29">
        <v>6</v>
      </c>
      <c r="B12" s="8" t="s">
        <v>32</v>
      </c>
      <c r="C12" s="9">
        <v>0.8</v>
      </c>
      <c r="D12" s="2"/>
      <c r="G12" s="37"/>
    </row>
    <row r="13" spans="1:7" ht="15.75" x14ac:dyDescent="0.2">
      <c r="A13" s="29">
        <v>7</v>
      </c>
      <c r="B13" s="8" t="s">
        <v>37</v>
      </c>
      <c r="C13" s="41">
        <f>C7/C8*C12+C9</f>
        <v>372.56000000000006</v>
      </c>
      <c r="D13" s="12"/>
      <c r="E13" s="11"/>
      <c r="G13" s="10"/>
    </row>
    <row r="14" spans="1:7" s="43" customFormat="1" ht="15.75" x14ac:dyDescent="0.2">
      <c r="A14" s="29">
        <v>8</v>
      </c>
      <c r="B14" s="31" t="s">
        <v>30</v>
      </c>
      <c r="C14" s="30">
        <f>Ккр!B19</f>
        <v>0.17804101838755304</v>
      </c>
      <c r="D14" s="12"/>
      <c r="E14" s="42"/>
      <c r="G14" s="44"/>
    </row>
    <row r="15" spans="1:7" s="43" customFormat="1" ht="15.75" x14ac:dyDescent="0.2">
      <c r="A15" s="29">
        <v>9</v>
      </c>
      <c r="B15" s="31" t="s">
        <v>34</v>
      </c>
      <c r="C15" s="41">
        <f>C13*C14</f>
        <v>66.330961810466775</v>
      </c>
      <c r="D15" s="12"/>
      <c r="E15" s="42"/>
      <c r="G15" s="44"/>
    </row>
    <row r="16" spans="1:7" s="4" customFormat="1" ht="21" customHeight="1" x14ac:dyDescent="0.2">
      <c r="A16" s="29">
        <v>10</v>
      </c>
      <c r="B16" s="24" t="s">
        <v>36</v>
      </c>
      <c r="C16" s="41">
        <f>C13+C15</f>
        <v>438.89096181046682</v>
      </c>
      <c r="D16" s="5"/>
    </row>
    <row r="17" spans="1:7" ht="16.5" customHeight="1" x14ac:dyDescent="0.2">
      <c r="A17" s="29">
        <v>11</v>
      </c>
      <c r="B17" s="8" t="s">
        <v>38</v>
      </c>
      <c r="C17" s="40">
        <v>1</v>
      </c>
      <c r="D17" s="2"/>
      <c r="G17" s="37"/>
    </row>
    <row r="18" spans="1:7" ht="15.75" x14ac:dyDescent="0.2">
      <c r="A18" s="29">
        <v>12</v>
      </c>
      <c r="B18" s="24" t="s">
        <v>39</v>
      </c>
      <c r="C18" s="41">
        <f>C16/C17</f>
        <v>438.89096181046682</v>
      </c>
      <c r="D18" s="2"/>
    </row>
    <row r="19" spans="1:7" s="46" customFormat="1" ht="24" customHeight="1" x14ac:dyDescent="0.25">
      <c r="A19" s="61" t="s">
        <v>35</v>
      </c>
      <c r="B19" s="62"/>
      <c r="C19" s="32">
        <f>C20/C18</f>
        <v>0.45569405023740073</v>
      </c>
      <c r="D19" s="33"/>
    </row>
    <row r="20" spans="1:7" s="47" customFormat="1" ht="26.25" customHeight="1" x14ac:dyDescent="0.25">
      <c r="A20" s="63" t="s">
        <v>31</v>
      </c>
      <c r="B20" s="64"/>
      <c r="C20" s="51">
        <v>200</v>
      </c>
      <c r="D20" s="35"/>
    </row>
    <row r="21" spans="1:7" x14ac:dyDescent="0.2">
      <c r="A21" s="3"/>
      <c r="B21" s="3"/>
      <c r="C21" s="3"/>
      <c r="D21" s="2"/>
    </row>
    <row r="22" spans="1:7" x14ac:dyDescent="0.2">
      <c r="A22" s="2"/>
      <c r="B22" s="2"/>
      <c r="C22" s="2"/>
      <c r="D22" s="2"/>
    </row>
    <row r="23" spans="1:7" x14ac:dyDescent="0.2">
      <c r="A23" s="2"/>
      <c r="B23" s="2"/>
      <c r="C23" s="2"/>
      <c r="D23" s="2"/>
    </row>
    <row r="24" spans="1:7" x14ac:dyDescent="0.2">
      <c r="A24" s="2"/>
      <c r="B24" s="2"/>
      <c r="C24" s="2"/>
      <c r="D24" s="2"/>
    </row>
    <row r="25" spans="1:7" x14ac:dyDescent="0.2">
      <c r="A25" s="2"/>
      <c r="B25" s="2"/>
      <c r="C25" s="2"/>
      <c r="D25" s="2"/>
    </row>
  </sheetData>
  <mergeCells count="5">
    <mergeCell ref="A1:C1"/>
    <mergeCell ref="A4:A5"/>
    <mergeCell ref="A9:A11"/>
    <mergeCell ref="A19:B19"/>
    <mergeCell ref="A20:B20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Views>
    <sheetView view="pageBreakPreview" topLeftCell="A16" zoomScaleSheetLayoutView="100" workbookViewId="0">
      <selection activeCell="B13" sqref="B13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95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35364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35364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10679.928</v>
      </c>
      <c r="D6" s="12">
        <f>C6/168*1.5</f>
        <v>95.356499999999997</v>
      </c>
      <c r="E6" s="11">
        <f>D6/1</f>
        <v>95.356499999999997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46043.928</v>
      </c>
      <c r="D7" s="12">
        <f t="shared" ref="D7" si="0">C7/168*1.5</f>
        <v>411.10650000000004</v>
      </c>
      <c r="E7" s="11">
        <f t="shared" ref="E7" si="1">D7/1</f>
        <v>411.10650000000004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SUM(C10:C13)</f>
        <v>118</v>
      </c>
      <c r="D9" s="12"/>
      <c r="E9" s="11"/>
      <c r="G9" s="13"/>
    </row>
    <row r="10" spans="1:7" s="4" customFormat="1" ht="15.75" x14ac:dyDescent="0.2">
      <c r="A10" s="59"/>
      <c r="B10" s="38" t="s">
        <v>101</v>
      </c>
      <c r="C10" s="39">
        <v>100</v>
      </c>
      <c r="D10" s="12"/>
      <c r="E10" s="11"/>
      <c r="G10" s="13"/>
    </row>
    <row r="11" spans="1:7" s="4" customFormat="1" ht="15.75" x14ac:dyDescent="0.2">
      <c r="A11" s="59"/>
      <c r="B11" s="38" t="s">
        <v>98</v>
      </c>
      <c r="C11" s="39">
        <v>2</v>
      </c>
      <c r="D11" s="12"/>
      <c r="E11" s="11"/>
      <c r="G11" s="13"/>
    </row>
    <row r="12" spans="1:7" s="4" customFormat="1" ht="15.75" x14ac:dyDescent="0.2">
      <c r="A12" s="59"/>
      <c r="B12" s="38" t="s">
        <v>99</v>
      </c>
      <c r="C12" s="39">
        <v>12</v>
      </c>
      <c r="D12" s="12"/>
      <c r="E12" s="11"/>
      <c r="G12" s="13"/>
    </row>
    <row r="13" spans="1:7" s="4" customFormat="1" ht="15.75" x14ac:dyDescent="0.2">
      <c r="A13" s="52"/>
      <c r="B13" s="38" t="s">
        <v>100</v>
      </c>
      <c r="C13" s="39">
        <v>4</v>
      </c>
      <c r="D13" s="12"/>
      <c r="E13" s="11"/>
      <c r="G13" s="13"/>
    </row>
    <row r="14" spans="1:7" ht="16.5" customHeight="1" x14ac:dyDescent="0.2">
      <c r="A14" s="29">
        <v>6</v>
      </c>
      <c r="B14" s="8" t="s">
        <v>32</v>
      </c>
      <c r="C14" s="9">
        <v>0.7</v>
      </c>
      <c r="D14" s="2"/>
      <c r="G14" s="37"/>
    </row>
    <row r="15" spans="1:7" ht="15.75" x14ac:dyDescent="0.2">
      <c r="A15" s="29">
        <v>7</v>
      </c>
      <c r="B15" s="8" t="s">
        <v>37</v>
      </c>
      <c r="C15" s="41">
        <f>C7/C8*C14+C9</f>
        <v>377.92539999999997</v>
      </c>
      <c r="D15" s="12"/>
      <c r="E15" s="11"/>
      <c r="G15" s="10"/>
    </row>
    <row r="16" spans="1:7" s="43" customFormat="1" ht="15.75" x14ac:dyDescent="0.2">
      <c r="A16" s="29">
        <v>8</v>
      </c>
      <c r="B16" s="31" t="s">
        <v>30</v>
      </c>
      <c r="C16" s="30">
        <f>Ккр!B19</f>
        <v>0.17804101838755304</v>
      </c>
      <c r="D16" s="12"/>
      <c r="E16" s="42"/>
      <c r="G16" s="44"/>
    </row>
    <row r="17" spans="1:7" s="43" customFormat="1" ht="15.75" x14ac:dyDescent="0.2">
      <c r="A17" s="29">
        <v>9</v>
      </c>
      <c r="B17" s="31" t="s">
        <v>34</v>
      </c>
      <c r="C17" s="41">
        <f>C15*C16</f>
        <v>67.286223090523336</v>
      </c>
      <c r="D17" s="12"/>
      <c r="E17" s="42"/>
      <c r="G17" s="44"/>
    </row>
    <row r="18" spans="1:7" s="4" customFormat="1" ht="21" customHeight="1" x14ac:dyDescent="0.2">
      <c r="A18" s="29">
        <v>10</v>
      </c>
      <c r="B18" s="24" t="s">
        <v>36</v>
      </c>
      <c r="C18" s="41">
        <f>C15+C17</f>
        <v>445.21162309052329</v>
      </c>
      <c r="D18" s="5"/>
    </row>
    <row r="19" spans="1:7" ht="16.5" customHeight="1" x14ac:dyDescent="0.2">
      <c r="A19" s="29">
        <v>11</v>
      </c>
      <c r="B19" s="8" t="s">
        <v>38</v>
      </c>
      <c r="C19" s="40">
        <v>1</v>
      </c>
      <c r="D19" s="2"/>
      <c r="G19" s="37"/>
    </row>
    <row r="20" spans="1:7" ht="15.75" x14ac:dyDescent="0.2">
      <c r="A20" s="29">
        <v>12</v>
      </c>
      <c r="B20" s="24" t="s">
        <v>39</v>
      </c>
      <c r="C20" s="41">
        <f>C18/C19</f>
        <v>445.21162309052329</v>
      </c>
      <c r="D20" s="2"/>
    </row>
    <row r="21" spans="1:7" s="46" customFormat="1" ht="24" customHeight="1" x14ac:dyDescent="0.25">
      <c r="A21" s="61" t="s">
        <v>35</v>
      </c>
      <c r="B21" s="62"/>
      <c r="C21" s="32">
        <f>C22/C20</f>
        <v>0.44922457013062911</v>
      </c>
      <c r="D21" s="33"/>
    </row>
    <row r="22" spans="1:7" s="47" customFormat="1" ht="26.25" customHeight="1" x14ac:dyDescent="0.25">
      <c r="A22" s="63" t="s">
        <v>31</v>
      </c>
      <c r="B22" s="64"/>
      <c r="C22" s="51">
        <v>200</v>
      </c>
      <c r="D22" s="35"/>
    </row>
    <row r="23" spans="1:7" x14ac:dyDescent="0.2">
      <c r="A23" s="3"/>
      <c r="B23" s="3"/>
      <c r="C23" s="3"/>
      <c r="D23" s="2"/>
    </row>
    <row r="24" spans="1:7" x14ac:dyDescent="0.2">
      <c r="A24" s="2"/>
      <c r="B24" s="2"/>
      <c r="C24" s="2"/>
      <c r="D24" s="2"/>
    </row>
    <row r="25" spans="1:7" x14ac:dyDescent="0.2">
      <c r="A25" s="2"/>
      <c r="B25" s="2"/>
      <c r="C25" s="2"/>
      <c r="D25" s="2"/>
    </row>
    <row r="26" spans="1:7" x14ac:dyDescent="0.2">
      <c r="A26" s="2"/>
      <c r="B26" s="2"/>
      <c r="C26" s="2"/>
      <c r="D26" s="2"/>
    </row>
    <row r="27" spans="1:7" x14ac:dyDescent="0.2">
      <c r="A27" s="2"/>
      <c r="B27" s="2"/>
      <c r="C27" s="2"/>
      <c r="D27" s="2"/>
    </row>
  </sheetData>
  <mergeCells count="5">
    <mergeCell ref="A1:C1"/>
    <mergeCell ref="A4:A5"/>
    <mergeCell ref="A9:A12"/>
    <mergeCell ref="A21:B21"/>
    <mergeCell ref="A22:B22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topLeftCell="A16" zoomScale="91" zoomScaleSheetLayoutView="91" workbookViewId="0">
      <selection activeCell="B8" sqref="B8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58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SUM(C10:C27)</f>
        <v>590</v>
      </c>
      <c r="D9" s="12"/>
      <c r="E9" s="11"/>
      <c r="G9" s="13"/>
    </row>
    <row r="10" spans="1:7" s="4" customFormat="1" ht="15.75" x14ac:dyDescent="0.2">
      <c r="A10" s="59"/>
      <c r="B10" s="38" t="s">
        <v>40</v>
      </c>
      <c r="C10" s="39">
        <v>24</v>
      </c>
      <c r="D10" s="12"/>
      <c r="E10" s="11"/>
      <c r="G10" s="13"/>
    </row>
    <row r="11" spans="1:7" s="4" customFormat="1" ht="15.75" x14ac:dyDescent="0.2">
      <c r="A11" s="59"/>
      <c r="B11" s="38" t="s">
        <v>41</v>
      </c>
      <c r="C11" s="39">
        <v>80</v>
      </c>
      <c r="D11" s="12"/>
      <c r="E11" s="11"/>
      <c r="G11" s="13"/>
    </row>
    <row r="12" spans="1:7" s="4" customFormat="1" ht="15.75" x14ac:dyDescent="0.2">
      <c r="A12" s="59"/>
      <c r="B12" s="38" t="s">
        <v>42</v>
      </c>
      <c r="C12" s="39">
        <v>12</v>
      </c>
      <c r="D12" s="12"/>
      <c r="E12" s="11"/>
      <c r="G12" s="13"/>
    </row>
    <row r="13" spans="1:7" s="4" customFormat="1" ht="15.75" x14ac:dyDescent="0.2">
      <c r="A13" s="59"/>
      <c r="B13" s="38" t="s">
        <v>43</v>
      </c>
      <c r="C13" s="39">
        <v>13</v>
      </c>
      <c r="D13" s="12"/>
      <c r="E13" s="11"/>
      <c r="G13" s="13"/>
    </row>
    <row r="14" spans="1:7" s="4" customFormat="1" ht="15.75" x14ac:dyDescent="0.2">
      <c r="A14" s="59"/>
      <c r="B14" s="38" t="s">
        <v>44</v>
      </c>
      <c r="C14" s="39">
        <v>300</v>
      </c>
      <c r="D14" s="12"/>
      <c r="E14" s="11"/>
      <c r="G14" s="13"/>
    </row>
    <row r="15" spans="1:7" s="4" customFormat="1" ht="15.75" x14ac:dyDescent="0.2">
      <c r="A15" s="60"/>
      <c r="B15" s="38" t="s">
        <v>45</v>
      </c>
      <c r="C15" s="39">
        <v>50</v>
      </c>
      <c r="D15" s="12"/>
      <c r="E15" s="11"/>
      <c r="G15" s="13"/>
    </row>
    <row r="16" spans="1:7" s="4" customFormat="1" ht="15.75" x14ac:dyDescent="0.2">
      <c r="A16" s="48"/>
      <c r="B16" s="38" t="s">
        <v>46</v>
      </c>
      <c r="C16" s="39">
        <v>10</v>
      </c>
      <c r="D16" s="12"/>
      <c r="E16" s="11"/>
      <c r="G16" s="13"/>
    </row>
    <row r="17" spans="1:7" s="4" customFormat="1" ht="15.75" x14ac:dyDescent="0.2">
      <c r="A17" s="48"/>
      <c r="B17" s="38" t="s">
        <v>47</v>
      </c>
      <c r="C17" s="39">
        <v>4</v>
      </c>
      <c r="D17" s="12"/>
      <c r="E17" s="11"/>
      <c r="G17" s="13"/>
    </row>
    <row r="18" spans="1:7" s="4" customFormat="1" ht="15.75" x14ac:dyDescent="0.2">
      <c r="A18" s="48"/>
      <c r="B18" s="38" t="s">
        <v>48</v>
      </c>
      <c r="C18" s="39">
        <v>2</v>
      </c>
      <c r="D18" s="12"/>
      <c r="E18" s="11"/>
      <c r="G18" s="13"/>
    </row>
    <row r="19" spans="1:7" s="4" customFormat="1" ht="15.75" x14ac:dyDescent="0.2">
      <c r="A19" s="48"/>
      <c r="B19" s="38" t="s">
        <v>49</v>
      </c>
      <c r="C19" s="39">
        <v>1</v>
      </c>
      <c r="D19" s="12"/>
      <c r="E19" s="11"/>
      <c r="G19" s="13"/>
    </row>
    <row r="20" spans="1:7" s="4" customFormat="1" ht="15.75" x14ac:dyDescent="0.2">
      <c r="A20" s="48"/>
      <c r="B20" s="38" t="s">
        <v>50</v>
      </c>
      <c r="C20" s="39">
        <v>2</v>
      </c>
      <c r="D20" s="12"/>
      <c r="E20" s="11"/>
      <c r="G20" s="13"/>
    </row>
    <row r="21" spans="1:7" s="4" customFormat="1" ht="15.75" x14ac:dyDescent="0.2">
      <c r="A21" s="48"/>
      <c r="B21" s="38" t="s">
        <v>51</v>
      </c>
      <c r="C21" s="39">
        <v>12</v>
      </c>
      <c r="D21" s="12"/>
      <c r="E21" s="11"/>
      <c r="G21" s="13"/>
    </row>
    <row r="22" spans="1:7" s="4" customFormat="1" ht="15.75" x14ac:dyDescent="0.2">
      <c r="A22" s="49"/>
      <c r="B22" s="38" t="s">
        <v>52</v>
      </c>
      <c r="C22" s="39">
        <v>4</v>
      </c>
      <c r="D22" s="12"/>
      <c r="E22" s="11"/>
      <c r="G22" s="13"/>
    </row>
    <row r="23" spans="1:7" s="4" customFormat="1" ht="15.75" x14ac:dyDescent="0.2">
      <c r="A23" s="49"/>
      <c r="B23" s="38" t="s">
        <v>53</v>
      </c>
      <c r="C23" s="39">
        <v>30</v>
      </c>
      <c r="D23" s="12"/>
      <c r="E23" s="11"/>
      <c r="G23" s="13"/>
    </row>
    <row r="24" spans="1:7" s="4" customFormat="1" ht="15.75" x14ac:dyDescent="0.2">
      <c r="A24" s="49"/>
      <c r="B24" s="38" t="s">
        <v>54</v>
      </c>
      <c r="C24" s="39">
        <v>25</v>
      </c>
      <c r="D24" s="12"/>
      <c r="E24" s="11"/>
      <c r="G24" s="13"/>
    </row>
    <row r="25" spans="1:7" s="4" customFormat="1" ht="15.75" x14ac:dyDescent="0.2">
      <c r="A25" s="48"/>
      <c r="B25" s="38" t="s">
        <v>55</v>
      </c>
      <c r="C25" s="39">
        <v>5</v>
      </c>
      <c r="D25" s="12"/>
      <c r="E25" s="11"/>
      <c r="G25" s="13"/>
    </row>
    <row r="26" spans="1:7" s="4" customFormat="1" ht="15.75" x14ac:dyDescent="0.2">
      <c r="A26" s="48"/>
      <c r="B26" s="38" t="s">
        <v>56</v>
      </c>
      <c r="C26" s="39">
        <v>11</v>
      </c>
      <c r="D26" s="12"/>
      <c r="E26" s="11"/>
      <c r="G26" s="13"/>
    </row>
    <row r="27" spans="1:7" s="4" customFormat="1" ht="15.75" x14ac:dyDescent="0.2">
      <c r="A27" s="48"/>
      <c r="B27" s="38" t="s">
        <v>57</v>
      </c>
      <c r="C27" s="39">
        <v>5</v>
      </c>
      <c r="D27" s="12"/>
      <c r="E27" s="11"/>
      <c r="G27" s="13"/>
    </row>
    <row r="28" spans="1:7" ht="16.5" customHeight="1" x14ac:dyDescent="0.2">
      <c r="A28" s="29">
        <v>6</v>
      </c>
      <c r="B28" s="8" t="s">
        <v>32</v>
      </c>
      <c r="C28" s="9">
        <v>42</v>
      </c>
      <c r="D28" s="2"/>
      <c r="G28" s="37"/>
    </row>
    <row r="29" spans="1:7" ht="15.75" x14ac:dyDescent="0.2">
      <c r="A29" s="29">
        <v>7</v>
      </c>
      <c r="B29" s="8" t="s">
        <v>37</v>
      </c>
      <c r="C29" s="41">
        <f>C7/C8*C28+C9</f>
        <v>15319.400000000001</v>
      </c>
      <c r="D29" s="12"/>
      <c r="E29" s="11"/>
      <c r="G29" s="10"/>
    </row>
    <row r="30" spans="1:7" s="43" customFormat="1" ht="15.75" x14ac:dyDescent="0.2">
      <c r="A30" s="29">
        <v>8</v>
      </c>
      <c r="B30" s="31" t="s">
        <v>30</v>
      </c>
      <c r="C30" s="30">
        <f>Ккр!B19</f>
        <v>0.17804101838755304</v>
      </c>
      <c r="D30" s="12"/>
      <c r="E30" s="42"/>
      <c r="G30" s="44"/>
    </row>
    <row r="31" spans="1:7" s="43" customFormat="1" ht="15.75" x14ac:dyDescent="0.2">
      <c r="A31" s="29">
        <v>9</v>
      </c>
      <c r="B31" s="31" t="s">
        <v>34</v>
      </c>
      <c r="C31" s="41">
        <f>C29*C30</f>
        <v>2727.4815770862801</v>
      </c>
      <c r="D31" s="12"/>
      <c r="E31" s="42"/>
      <c r="G31" s="44"/>
    </row>
    <row r="32" spans="1:7" s="4" customFormat="1" ht="21" customHeight="1" x14ac:dyDescent="0.2">
      <c r="A32" s="29">
        <v>10</v>
      </c>
      <c r="B32" s="24" t="s">
        <v>36</v>
      </c>
      <c r="C32" s="6">
        <f>C29+C31</f>
        <v>18046.881577086282</v>
      </c>
      <c r="D32" s="5"/>
    </row>
    <row r="33" spans="1:7" ht="16.5" customHeight="1" x14ac:dyDescent="0.2">
      <c r="A33" s="29">
        <v>11</v>
      </c>
      <c r="B33" s="8" t="s">
        <v>38</v>
      </c>
      <c r="C33" s="40">
        <v>1</v>
      </c>
      <c r="D33" s="2"/>
      <c r="G33" s="37"/>
    </row>
    <row r="34" spans="1:7" ht="15.75" x14ac:dyDescent="0.25">
      <c r="A34" s="29">
        <v>12</v>
      </c>
      <c r="B34" s="24" t="s">
        <v>39</v>
      </c>
      <c r="C34" s="45">
        <f>C32/C33</f>
        <v>18046.881577086282</v>
      </c>
      <c r="D34" s="2"/>
    </row>
    <row r="35" spans="1:7" s="46" customFormat="1" ht="24" customHeight="1" x14ac:dyDescent="0.25">
      <c r="A35" s="61" t="s">
        <v>35</v>
      </c>
      <c r="B35" s="62"/>
      <c r="C35" s="32">
        <f>C36/C34</f>
        <v>0.2216449408677181</v>
      </c>
      <c r="D35" s="33"/>
    </row>
    <row r="36" spans="1:7" s="47" customFormat="1" ht="26.25" customHeight="1" x14ac:dyDescent="0.25">
      <c r="A36" s="63" t="s">
        <v>31</v>
      </c>
      <c r="B36" s="64"/>
      <c r="C36" s="34">
        <v>4000</v>
      </c>
      <c r="D36" s="35"/>
    </row>
    <row r="37" spans="1:7" x14ac:dyDescent="0.2">
      <c r="A37" s="3"/>
      <c r="B37" s="3"/>
      <c r="C37" s="3"/>
      <c r="D37" s="2"/>
    </row>
    <row r="38" spans="1:7" x14ac:dyDescent="0.2">
      <c r="A38" s="2"/>
      <c r="B38" s="2"/>
      <c r="C38" s="2"/>
      <c r="D38" s="2"/>
    </row>
    <row r="39" spans="1:7" x14ac:dyDescent="0.2">
      <c r="A39" s="2"/>
      <c r="B39" s="2"/>
      <c r="C39" s="2"/>
      <c r="D39" s="2"/>
    </row>
    <row r="40" spans="1:7" x14ac:dyDescent="0.2">
      <c r="A40" s="2"/>
      <c r="B40" s="2"/>
      <c r="C40" s="2"/>
      <c r="D40" s="2"/>
    </row>
    <row r="41" spans="1:7" x14ac:dyDescent="0.2">
      <c r="A41" s="2"/>
      <c r="B41" s="2"/>
      <c r="C41" s="2"/>
      <c r="D41" s="2"/>
    </row>
  </sheetData>
  <mergeCells count="5">
    <mergeCell ref="A1:C1"/>
    <mergeCell ref="A4:A5"/>
    <mergeCell ref="A9:A15"/>
    <mergeCell ref="A35:B35"/>
    <mergeCell ref="A36:B3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zoomScale="91" zoomScaleSheetLayoutView="91" workbookViewId="0">
      <selection activeCell="I29" sqref="I29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59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SUM(C10:C27)</f>
        <v>590</v>
      </c>
      <c r="D9" s="12"/>
      <c r="E9" s="11"/>
      <c r="G9" s="13"/>
    </row>
    <row r="10" spans="1:7" s="4" customFormat="1" ht="15.75" x14ac:dyDescent="0.2">
      <c r="A10" s="59"/>
      <c r="B10" s="38" t="s">
        <v>40</v>
      </c>
      <c r="C10" s="39">
        <v>24</v>
      </c>
      <c r="D10" s="12"/>
      <c r="E10" s="11"/>
      <c r="G10" s="13"/>
    </row>
    <row r="11" spans="1:7" s="4" customFormat="1" ht="15.75" x14ac:dyDescent="0.2">
      <c r="A11" s="59"/>
      <c r="B11" s="38" t="s">
        <v>41</v>
      </c>
      <c r="C11" s="39">
        <v>80</v>
      </c>
      <c r="D11" s="12"/>
      <c r="E11" s="11"/>
      <c r="G11" s="13"/>
    </row>
    <row r="12" spans="1:7" s="4" customFormat="1" ht="15.75" x14ac:dyDescent="0.2">
      <c r="A12" s="59"/>
      <c r="B12" s="38" t="s">
        <v>42</v>
      </c>
      <c r="C12" s="39">
        <v>12</v>
      </c>
      <c r="D12" s="12"/>
      <c r="E12" s="11"/>
      <c r="G12" s="13"/>
    </row>
    <row r="13" spans="1:7" s="4" customFormat="1" ht="15.75" x14ac:dyDescent="0.2">
      <c r="A13" s="59"/>
      <c r="B13" s="38" t="s">
        <v>43</v>
      </c>
      <c r="C13" s="39">
        <v>13</v>
      </c>
      <c r="D13" s="12"/>
      <c r="E13" s="11"/>
      <c r="G13" s="13"/>
    </row>
    <row r="14" spans="1:7" s="4" customFormat="1" ht="15.75" x14ac:dyDescent="0.2">
      <c r="A14" s="59"/>
      <c r="B14" s="38" t="s">
        <v>44</v>
      </c>
      <c r="C14" s="39">
        <v>300</v>
      </c>
      <c r="D14" s="12"/>
      <c r="E14" s="11"/>
      <c r="G14" s="13"/>
    </row>
    <row r="15" spans="1:7" s="4" customFormat="1" ht="15.75" x14ac:dyDescent="0.2">
      <c r="A15" s="60"/>
      <c r="B15" s="38" t="s">
        <v>45</v>
      </c>
      <c r="C15" s="39">
        <v>50</v>
      </c>
      <c r="D15" s="12"/>
      <c r="E15" s="11"/>
      <c r="G15" s="13"/>
    </row>
    <row r="16" spans="1:7" s="4" customFormat="1" ht="15.75" x14ac:dyDescent="0.2">
      <c r="A16" s="49"/>
      <c r="B16" s="38" t="s">
        <v>46</v>
      </c>
      <c r="C16" s="39">
        <v>10</v>
      </c>
      <c r="D16" s="12"/>
      <c r="E16" s="11"/>
      <c r="G16" s="13"/>
    </row>
    <row r="17" spans="1:7" s="4" customFormat="1" ht="15.75" x14ac:dyDescent="0.2">
      <c r="A17" s="49"/>
      <c r="B17" s="38" t="s">
        <v>47</v>
      </c>
      <c r="C17" s="39">
        <v>4</v>
      </c>
      <c r="D17" s="12"/>
      <c r="E17" s="11"/>
      <c r="G17" s="13"/>
    </row>
    <row r="18" spans="1:7" s="4" customFormat="1" ht="15.75" x14ac:dyDescent="0.2">
      <c r="A18" s="49"/>
      <c r="B18" s="38" t="s">
        <v>48</v>
      </c>
      <c r="C18" s="39">
        <v>2</v>
      </c>
      <c r="D18" s="12"/>
      <c r="E18" s="11"/>
      <c r="G18" s="13"/>
    </row>
    <row r="19" spans="1:7" s="4" customFormat="1" ht="15.75" x14ac:dyDescent="0.2">
      <c r="A19" s="49"/>
      <c r="B19" s="38" t="s">
        <v>49</v>
      </c>
      <c r="C19" s="39">
        <v>1</v>
      </c>
      <c r="D19" s="12"/>
      <c r="E19" s="11"/>
      <c r="G19" s="13"/>
    </row>
    <row r="20" spans="1:7" s="4" customFormat="1" ht="15.75" x14ac:dyDescent="0.2">
      <c r="A20" s="49"/>
      <c r="B20" s="38" t="s">
        <v>50</v>
      </c>
      <c r="C20" s="39">
        <v>2</v>
      </c>
      <c r="D20" s="12"/>
      <c r="E20" s="11"/>
      <c r="G20" s="13"/>
    </row>
    <row r="21" spans="1:7" s="4" customFormat="1" ht="15.75" x14ac:dyDescent="0.2">
      <c r="A21" s="49"/>
      <c r="B21" s="38" t="s">
        <v>51</v>
      </c>
      <c r="C21" s="39">
        <v>12</v>
      </c>
      <c r="D21" s="12"/>
      <c r="E21" s="11"/>
      <c r="G21" s="13"/>
    </row>
    <row r="22" spans="1:7" s="4" customFormat="1" ht="15.75" x14ac:dyDescent="0.2">
      <c r="A22" s="49"/>
      <c r="B22" s="38" t="s">
        <v>52</v>
      </c>
      <c r="C22" s="39">
        <v>4</v>
      </c>
      <c r="D22" s="12"/>
      <c r="E22" s="11"/>
      <c r="G22" s="13"/>
    </row>
    <row r="23" spans="1:7" s="4" customFormat="1" ht="15.75" x14ac:dyDescent="0.2">
      <c r="A23" s="49"/>
      <c r="B23" s="38" t="s">
        <v>53</v>
      </c>
      <c r="C23" s="39">
        <v>30</v>
      </c>
      <c r="D23" s="12"/>
      <c r="E23" s="11"/>
      <c r="G23" s="13"/>
    </row>
    <row r="24" spans="1:7" s="4" customFormat="1" ht="15.75" x14ac:dyDescent="0.2">
      <c r="A24" s="49"/>
      <c r="B24" s="38" t="s">
        <v>54</v>
      </c>
      <c r="C24" s="39">
        <v>25</v>
      </c>
      <c r="D24" s="12"/>
      <c r="E24" s="11"/>
      <c r="G24" s="13"/>
    </row>
    <row r="25" spans="1:7" s="4" customFormat="1" ht="15.75" x14ac:dyDescent="0.2">
      <c r="A25" s="49"/>
      <c r="B25" s="38" t="s">
        <v>55</v>
      </c>
      <c r="C25" s="39">
        <v>5</v>
      </c>
      <c r="D25" s="12"/>
      <c r="E25" s="11"/>
      <c r="G25" s="13"/>
    </row>
    <row r="26" spans="1:7" s="4" customFormat="1" ht="15.75" x14ac:dyDescent="0.2">
      <c r="A26" s="49"/>
      <c r="B26" s="38" t="s">
        <v>56</v>
      </c>
      <c r="C26" s="39">
        <v>11</v>
      </c>
      <c r="D26" s="12"/>
      <c r="E26" s="11"/>
      <c r="G26" s="13"/>
    </row>
    <row r="27" spans="1:7" s="4" customFormat="1" ht="15.75" x14ac:dyDescent="0.2">
      <c r="A27" s="49"/>
      <c r="B27" s="38" t="s">
        <v>57</v>
      </c>
      <c r="C27" s="39">
        <v>5</v>
      </c>
      <c r="D27" s="12"/>
      <c r="E27" s="11"/>
      <c r="G27" s="13"/>
    </row>
    <row r="28" spans="1:7" ht="16.5" customHeight="1" x14ac:dyDescent="0.2">
      <c r="A28" s="29">
        <v>6</v>
      </c>
      <c r="B28" s="8" t="s">
        <v>32</v>
      </c>
      <c r="C28" s="9">
        <v>21</v>
      </c>
      <c r="D28" s="2"/>
      <c r="G28" s="37"/>
    </row>
    <row r="29" spans="1:7" ht="15.75" x14ac:dyDescent="0.2">
      <c r="A29" s="29">
        <v>7</v>
      </c>
      <c r="B29" s="8" t="s">
        <v>37</v>
      </c>
      <c r="C29" s="41">
        <f>C7/C8*C28+C9</f>
        <v>7954.7000000000007</v>
      </c>
      <c r="D29" s="12"/>
      <c r="E29" s="11"/>
      <c r="G29" s="10"/>
    </row>
    <row r="30" spans="1:7" s="43" customFormat="1" ht="15.75" x14ac:dyDescent="0.2">
      <c r="A30" s="29">
        <v>8</v>
      </c>
      <c r="B30" s="31" t="s">
        <v>30</v>
      </c>
      <c r="C30" s="30">
        <f>Ккр!B19</f>
        <v>0.17804101838755304</v>
      </c>
      <c r="D30" s="12"/>
      <c r="E30" s="42"/>
      <c r="G30" s="44"/>
    </row>
    <row r="31" spans="1:7" s="43" customFormat="1" ht="15.75" x14ac:dyDescent="0.2">
      <c r="A31" s="29">
        <v>9</v>
      </c>
      <c r="B31" s="31" t="s">
        <v>34</v>
      </c>
      <c r="C31" s="41">
        <f>C29*C30</f>
        <v>1416.2628889674684</v>
      </c>
      <c r="D31" s="12"/>
      <c r="E31" s="42"/>
      <c r="G31" s="44"/>
    </row>
    <row r="32" spans="1:7" s="4" customFormat="1" ht="21" customHeight="1" x14ac:dyDescent="0.2">
      <c r="A32" s="29">
        <v>10</v>
      </c>
      <c r="B32" s="24" t="s">
        <v>36</v>
      </c>
      <c r="C32" s="41">
        <f>C29+C31</f>
        <v>9370.9628889674696</v>
      </c>
      <c r="D32" s="5"/>
    </row>
    <row r="33" spans="1:7" ht="16.5" customHeight="1" x14ac:dyDescent="0.2">
      <c r="A33" s="29">
        <v>11</v>
      </c>
      <c r="B33" s="8" t="s">
        <v>38</v>
      </c>
      <c r="C33" s="40">
        <v>1</v>
      </c>
      <c r="D33" s="2"/>
      <c r="G33" s="37"/>
    </row>
    <row r="34" spans="1:7" ht="15.75" x14ac:dyDescent="0.2">
      <c r="A34" s="29">
        <v>12</v>
      </c>
      <c r="B34" s="24" t="s">
        <v>39</v>
      </c>
      <c r="C34" s="41">
        <f>C32/C33</f>
        <v>9370.9628889674696</v>
      </c>
      <c r="D34" s="2"/>
    </row>
    <row r="35" spans="1:7" s="46" customFormat="1" ht="24" customHeight="1" x14ac:dyDescent="0.25">
      <c r="A35" s="61" t="s">
        <v>35</v>
      </c>
      <c r="B35" s="62"/>
      <c r="C35" s="32">
        <f>C36/C34</f>
        <v>0.21342523961487678</v>
      </c>
      <c r="D35" s="33"/>
    </row>
    <row r="36" spans="1:7" s="47" customFormat="1" ht="26.25" customHeight="1" x14ac:dyDescent="0.25">
      <c r="A36" s="63" t="s">
        <v>31</v>
      </c>
      <c r="B36" s="64"/>
      <c r="C36" s="51">
        <v>2000</v>
      </c>
      <c r="D36" s="35"/>
    </row>
    <row r="37" spans="1:7" x14ac:dyDescent="0.2">
      <c r="A37" s="3"/>
      <c r="B37" s="3"/>
      <c r="C37" s="3"/>
      <c r="D37" s="2"/>
    </row>
    <row r="38" spans="1:7" x14ac:dyDescent="0.2">
      <c r="A38" s="2"/>
      <c r="B38" s="2"/>
      <c r="C38" s="2"/>
      <c r="D38" s="2"/>
    </row>
    <row r="39" spans="1:7" x14ac:dyDescent="0.2">
      <c r="A39" s="2"/>
      <c r="B39" s="2"/>
      <c r="C39" s="2"/>
      <c r="D39" s="2"/>
    </row>
    <row r="40" spans="1:7" x14ac:dyDescent="0.2">
      <c r="A40" s="2"/>
      <c r="B40" s="2"/>
      <c r="C40" s="2"/>
      <c r="D40" s="2"/>
    </row>
    <row r="41" spans="1:7" x14ac:dyDescent="0.2">
      <c r="A41" s="2"/>
      <c r="B41" s="2"/>
      <c r="C41" s="2"/>
      <c r="D41" s="2"/>
    </row>
  </sheetData>
  <mergeCells count="5">
    <mergeCell ref="A1:C1"/>
    <mergeCell ref="A4:A5"/>
    <mergeCell ref="A9:A15"/>
    <mergeCell ref="A35:B35"/>
    <mergeCell ref="A36:B3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zoomScale="91" zoomScaleSheetLayoutView="91" workbookViewId="0">
      <selection activeCell="H34" sqref="H34:H35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60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SUM(C10:C27)</f>
        <v>590</v>
      </c>
      <c r="D9" s="12"/>
      <c r="E9" s="11"/>
      <c r="G9" s="13"/>
    </row>
    <row r="10" spans="1:7" s="4" customFormat="1" ht="15.75" x14ac:dyDescent="0.2">
      <c r="A10" s="59"/>
      <c r="B10" s="38" t="s">
        <v>40</v>
      </c>
      <c r="C10" s="39">
        <v>24</v>
      </c>
      <c r="D10" s="12"/>
      <c r="E10" s="11"/>
      <c r="G10" s="13"/>
    </row>
    <row r="11" spans="1:7" s="4" customFormat="1" ht="15.75" x14ac:dyDescent="0.2">
      <c r="A11" s="59"/>
      <c r="B11" s="38" t="s">
        <v>41</v>
      </c>
      <c r="C11" s="39">
        <v>80</v>
      </c>
      <c r="D11" s="12"/>
      <c r="E11" s="11"/>
      <c r="G11" s="13"/>
    </row>
    <row r="12" spans="1:7" s="4" customFormat="1" ht="15.75" x14ac:dyDescent="0.2">
      <c r="A12" s="59"/>
      <c r="B12" s="38" t="s">
        <v>42</v>
      </c>
      <c r="C12" s="39">
        <v>12</v>
      </c>
      <c r="D12" s="12"/>
      <c r="E12" s="11"/>
      <c r="G12" s="13"/>
    </row>
    <row r="13" spans="1:7" s="4" customFormat="1" ht="15.75" x14ac:dyDescent="0.2">
      <c r="A13" s="59"/>
      <c r="B13" s="38" t="s">
        <v>43</v>
      </c>
      <c r="C13" s="39">
        <v>13</v>
      </c>
      <c r="D13" s="12"/>
      <c r="E13" s="11"/>
      <c r="G13" s="13"/>
    </row>
    <row r="14" spans="1:7" s="4" customFormat="1" ht="15.75" x14ac:dyDescent="0.2">
      <c r="A14" s="59"/>
      <c r="B14" s="38" t="s">
        <v>44</v>
      </c>
      <c r="C14" s="39">
        <v>300</v>
      </c>
      <c r="D14" s="12"/>
      <c r="E14" s="11"/>
      <c r="G14" s="13"/>
    </row>
    <row r="15" spans="1:7" s="4" customFormat="1" ht="15.75" x14ac:dyDescent="0.2">
      <c r="A15" s="60"/>
      <c r="B15" s="38" t="s">
        <v>45</v>
      </c>
      <c r="C15" s="39">
        <v>50</v>
      </c>
      <c r="D15" s="12"/>
      <c r="E15" s="11"/>
      <c r="G15" s="13"/>
    </row>
    <row r="16" spans="1:7" s="4" customFormat="1" ht="15.75" x14ac:dyDescent="0.2">
      <c r="A16" s="49"/>
      <c r="B16" s="38" t="s">
        <v>46</v>
      </c>
      <c r="C16" s="39">
        <v>10</v>
      </c>
      <c r="D16" s="12"/>
      <c r="E16" s="11"/>
      <c r="G16" s="13"/>
    </row>
    <row r="17" spans="1:7" s="4" customFormat="1" ht="15.75" x14ac:dyDescent="0.2">
      <c r="A17" s="49"/>
      <c r="B17" s="38" t="s">
        <v>47</v>
      </c>
      <c r="C17" s="39">
        <v>4</v>
      </c>
      <c r="D17" s="12"/>
      <c r="E17" s="11"/>
      <c r="G17" s="13"/>
    </row>
    <row r="18" spans="1:7" s="4" customFormat="1" ht="15.75" x14ac:dyDescent="0.2">
      <c r="A18" s="49"/>
      <c r="B18" s="38" t="s">
        <v>48</v>
      </c>
      <c r="C18" s="39">
        <v>2</v>
      </c>
      <c r="D18" s="12"/>
      <c r="E18" s="11"/>
      <c r="G18" s="13"/>
    </row>
    <row r="19" spans="1:7" s="4" customFormat="1" ht="15.75" x14ac:dyDescent="0.2">
      <c r="A19" s="49"/>
      <c r="B19" s="38" t="s">
        <v>49</v>
      </c>
      <c r="C19" s="39">
        <v>1</v>
      </c>
      <c r="D19" s="12"/>
      <c r="E19" s="11"/>
      <c r="G19" s="13"/>
    </row>
    <row r="20" spans="1:7" s="4" customFormat="1" ht="15.75" x14ac:dyDescent="0.2">
      <c r="A20" s="49"/>
      <c r="B20" s="38" t="s">
        <v>50</v>
      </c>
      <c r="C20" s="39">
        <v>2</v>
      </c>
      <c r="D20" s="12"/>
      <c r="E20" s="11"/>
      <c r="G20" s="13"/>
    </row>
    <row r="21" spans="1:7" s="4" customFormat="1" ht="15.75" x14ac:dyDescent="0.2">
      <c r="A21" s="49"/>
      <c r="B21" s="38" t="s">
        <v>51</v>
      </c>
      <c r="C21" s="39">
        <v>12</v>
      </c>
      <c r="D21" s="12"/>
      <c r="E21" s="11"/>
      <c r="G21" s="13"/>
    </row>
    <row r="22" spans="1:7" s="4" customFormat="1" ht="15.75" x14ac:dyDescent="0.2">
      <c r="A22" s="49"/>
      <c r="B22" s="38" t="s">
        <v>52</v>
      </c>
      <c r="C22" s="39">
        <v>4</v>
      </c>
      <c r="D22" s="12"/>
      <c r="E22" s="11"/>
      <c r="G22" s="13"/>
    </row>
    <row r="23" spans="1:7" s="4" customFormat="1" ht="15.75" x14ac:dyDescent="0.2">
      <c r="A23" s="49"/>
      <c r="B23" s="38" t="s">
        <v>53</v>
      </c>
      <c r="C23" s="39">
        <v>30</v>
      </c>
      <c r="D23" s="12"/>
      <c r="E23" s="11"/>
      <c r="G23" s="13"/>
    </row>
    <row r="24" spans="1:7" s="4" customFormat="1" ht="15.75" x14ac:dyDescent="0.2">
      <c r="A24" s="49"/>
      <c r="B24" s="38" t="s">
        <v>54</v>
      </c>
      <c r="C24" s="39">
        <v>25</v>
      </c>
      <c r="D24" s="12"/>
      <c r="E24" s="11"/>
      <c r="G24" s="13"/>
    </row>
    <row r="25" spans="1:7" s="4" customFormat="1" ht="15.75" x14ac:dyDescent="0.2">
      <c r="A25" s="49"/>
      <c r="B25" s="38" t="s">
        <v>55</v>
      </c>
      <c r="C25" s="39">
        <v>5</v>
      </c>
      <c r="D25" s="12"/>
      <c r="E25" s="11"/>
      <c r="G25" s="13"/>
    </row>
    <row r="26" spans="1:7" s="4" customFormat="1" ht="15.75" x14ac:dyDescent="0.2">
      <c r="A26" s="49"/>
      <c r="B26" s="38" t="s">
        <v>56</v>
      </c>
      <c r="C26" s="39">
        <v>11</v>
      </c>
      <c r="D26" s="12"/>
      <c r="E26" s="11"/>
      <c r="G26" s="13"/>
    </row>
    <row r="27" spans="1:7" s="4" customFormat="1" ht="15.75" x14ac:dyDescent="0.2">
      <c r="A27" s="49"/>
      <c r="B27" s="38" t="s">
        <v>57</v>
      </c>
      <c r="C27" s="39">
        <v>5</v>
      </c>
      <c r="D27" s="12"/>
      <c r="E27" s="11"/>
      <c r="G27" s="13"/>
    </row>
    <row r="28" spans="1:7" ht="16.5" customHeight="1" x14ac:dyDescent="0.2">
      <c r="A28" s="29">
        <v>6</v>
      </c>
      <c r="B28" s="8" t="s">
        <v>32</v>
      </c>
      <c r="C28" s="9">
        <v>42</v>
      </c>
      <c r="D28" s="2"/>
      <c r="G28" s="37"/>
    </row>
    <row r="29" spans="1:7" ht="15.75" x14ac:dyDescent="0.2">
      <c r="A29" s="29">
        <v>7</v>
      </c>
      <c r="B29" s="8" t="s">
        <v>37</v>
      </c>
      <c r="C29" s="41">
        <f>C7/C8*C28+C9</f>
        <v>15319.400000000001</v>
      </c>
      <c r="D29" s="12"/>
      <c r="E29" s="11"/>
      <c r="G29" s="10"/>
    </row>
    <row r="30" spans="1:7" s="43" customFormat="1" ht="15.75" x14ac:dyDescent="0.2">
      <c r="A30" s="29">
        <v>8</v>
      </c>
      <c r="B30" s="31" t="s">
        <v>30</v>
      </c>
      <c r="C30" s="30">
        <f>Ккр!B19</f>
        <v>0.17804101838755304</v>
      </c>
      <c r="D30" s="12"/>
      <c r="E30" s="42"/>
      <c r="G30" s="44"/>
    </row>
    <row r="31" spans="1:7" s="43" customFormat="1" ht="15.75" x14ac:dyDescent="0.2">
      <c r="A31" s="29">
        <v>9</v>
      </c>
      <c r="B31" s="31" t="s">
        <v>34</v>
      </c>
      <c r="C31" s="41">
        <f>C29*C30</f>
        <v>2727.4815770862801</v>
      </c>
      <c r="D31" s="12"/>
      <c r="E31" s="42"/>
      <c r="G31" s="44"/>
    </row>
    <row r="32" spans="1:7" s="4" customFormat="1" ht="21" customHeight="1" x14ac:dyDescent="0.2">
      <c r="A32" s="29">
        <v>10</v>
      </c>
      <c r="B32" s="24" t="s">
        <v>36</v>
      </c>
      <c r="C32" s="41">
        <f>C29+C31</f>
        <v>18046.881577086282</v>
      </c>
      <c r="D32" s="5"/>
    </row>
    <row r="33" spans="1:7" ht="16.5" customHeight="1" x14ac:dyDescent="0.2">
      <c r="A33" s="29">
        <v>11</v>
      </c>
      <c r="B33" s="8" t="s">
        <v>38</v>
      </c>
      <c r="C33" s="40">
        <v>1</v>
      </c>
      <c r="D33" s="2"/>
      <c r="G33" s="37"/>
    </row>
    <row r="34" spans="1:7" ht="15.75" x14ac:dyDescent="0.2">
      <c r="A34" s="29">
        <v>12</v>
      </c>
      <c r="B34" s="24" t="s">
        <v>39</v>
      </c>
      <c r="C34" s="41">
        <f>C32/C33</f>
        <v>18046.881577086282</v>
      </c>
      <c r="D34" s="2"/>
    </row>
    <row r="35" spans="1:7" s="46" customFormat="1" ht="24" customHeight="1" x14ac:dyDescent="0.25">
      <c r="A35" s="61" t="s">
        <v>35</v>
      </c>
      <c r="B35" s="62"/>
      <c r="C35" s="32">
        <f>C36/C34</f>
        <v>0.2216449408677181</v>
      </c>
      <c r="D35" s="33"/>
    </row>
    <row r="36" spans="1:7" s="47" customFormat="1" ht="26.25" customHeight="1" x14ac:dyDescent="0.25">
      <c r="A36" s="63" t="s">
        <v>31</v>
      </c>
      <c r="B36" s="64"/>
      <c r="C36" s="51">
        <v>4000</v>
      </c>
      <c r="D36" s="35"/>
    </row>
    <row r="37" spans="1:7" x14ac:dyDescent="0.2">
      <c r="A37" s="3"/>
      <c r="B37" s="3"/>
      <c r="C37" s="3"/>
      <c r="D37" s="2"/>
    </row>
    <row r="38" spans="1:7" x14ac:dyDescent="0.2">
      <c r="A38" s="2"/>
      <c r="B38" s="2"/>
      <c r="C38" s="2"/>
      <c r="D38" s="2"/>
    </row>
    <row r="39" spans="1:7" x14ac:dyDescent="0.2">
      <c r="A39" s="2"/>
      <c r="B39" s="2"/>
      <c r="C39" s="2"/>
      <c r="D39" s="2"/>
    </row>
    <row r="40" spans="1:7" x14ac:dyDescent="0.2">
      <c r="A40" s="2"/>
      <c r="B40" s="2"/>
      <c r="C40" s="2"/>
      <c r="D40" s="2"/>
    </row>
    <row r="41" spans="1:7" x14ac:dyDescent="0.2">
      <c r="A41" s="2"/>
      <c r="B41" s="2"/>
      <c r="C41" s="2"/>
      <c r="D41" s="2"/>
    </row>
  </sheetData>
  <mergeCells count="5">
    <mergeCell ref="A1:C1"/>
    <mergeCell ref="A4:A5"/>
    <mergeCell ref="A9:A15"/>
    <mergeCell ref="A35:B35"/>
    <mergeCell ref="A36:B3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zoomScale="91" zoomScaleSheetLayoutView="91" workbookViewId="0">
      <selection activeCell="C14" sqref="C14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61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SUM(C10:C27)</f>
        <v>590</v>
      </c>
      <c r="D9" s="12"/>
      <c r="E9" s="11"/>
      <c r="G9" s="13"/>
    </row>
    <row r="10" spans="1:7" s="4" customFormat="1" ht="15.75" x14ac:dyDescent="0.2">
      <c r="A10" s="59"/>
      <c r="B10" s="38" t="s">
        <v>40</v>
      </c>
      <c r="C10" s="39">
        <v>24</v>
      </c>
      <c r="D10" s="12"/>
      <c r="E10" s="11"/>
      <c r="G10" s="13"/>
    </row>
    <row r="11" spans="1:7" s="4" customFormat="1" ht="15.75" x14ac:dyDescent="0.2">
      <c r="A11" s="59"/>
      <c r="B11" s="38" t="s">
        <v>41</v>
      </c>
      <c r="C11" s="39">
        <v>80</v>
      </c>
      <c r="D11" s="12"/>
      <c r="E11" s="11"/>
      <c r="G11" s="13"/>
    </row>
    <row r="12" spans="1:7" s="4" customFormat="1" ht="15.75" x14ac:dyDescent="0.2">
      <c r="A12" s="59"/>
      <c r="B12" s="38" t="s">
        <v>42</v>
      </c>
      <c r="C12" s="39">
        <v>12</v>
      </c>
      <c r="D12" s="12"/>
      <c r="E12" s="11"/>
      <c r="G12" s="13"/>
    </row>
    <row r="13" spans="1:7" s="4" customFormat="1" ht="15.75" x14ac:dyDescent="0.2">
      <c r="A13" s="59"/>
      <c r="B13" s="38" t="s">
        <v>43</v>
      </c>
      <c r="C13" s="39">
        <v>13</v>
      </c>
      <c r="D13" s="12"/>
      <c r="E13" s="11"/>
      <c r="G13" s="13"/>
    </row>
    <row r="14" spans="1:7" s="4" customFormat="1" ht="15.75" x14ac:dyDescent="0.2">
      <c r="A14" s="59"/>
      <c r="B14" s="38" t="s">
        <v>44</v>
      </c>
      <c r="C14" s="39">
        <v>300</v>
      </c>
      <c r="D14" s="12"/>
      <c r="E14" s="11"/>
      <c r="G14" s="13"/>
    </row>
    <row r="15" spans="1:7" s="4" customFormat="1" ht="15.75" x14ac:dyDescent="0.2">
      <c r="A15" s="60"/>
      <c r="B15" s="38" t="s">
        <v>45</v>
      </c>
      <c r="C15" s="39">
        <v>50</v>
      </c>
      <c r="D15" s="12"/>
      <c r="E15" s="11"/>
      <c r="G15" s="13"/>
    </row>
    <row r="16" spans="1:7" s="4" customFormat="1" ht="15.75" x14ac:dyDescent="0.2">
      <c r="A16" s="49"/>
      <c r="B16" s="38" t="s">
        <v>46</v>
      </c>
      <c r="C16" s="39">
        <v>10</v>
      </c>
      <c r="D16" s="12"/>
      <c r="E16" s="11"/>
      <c r="G16" s="13"/>
    </row>
    <row r="17" spans="1:7" s="4" customFormat="1" ht="15.75" x14ac:dyDescent="0.2">
      <c r="A17" s="49"/>
      <c r="B17" s="38" t="s">
        <v>47</v>
      </c>
      <c r="C17" s="39">
        <v>4</v>
      </c>
      <c r="D17" s="12"/>
      <c r="E17" s="11"/>
      <c r="G17" s="13"/>
    </row>
    <row r="18" spans="1:7" s="4" customFormat="1" ht="15.75" x14ac:dyDescent="0.2">
      <c r="A18" s="49"/>
      <c r="B18" s="38" t="s">
        <v>48</v>
      </c>
      <c r="C18" s="39">
        <v>2</v>
      </c>
      <c r="D18" s="12"/>
      <c r="E18" s="11"/>
      <c r="G18" s="13"/>
    </row>
    <row r="19" spans="1:7" s="4" customFormat="1" ht="15.75" x14ac:dyDescent="0.2">
      <c r="A19" s="49"/>
      <c r="B19" s="38" t="s">
        <v>49</v>
      </c>
      <c r="C19" s="39">
        <v>1</v>
      </c>
      <c r="D19" s="12"/>
      <c r="E19" s="11"/>
      <c r="G19" s="13"/>
    </row>
    <row r="20" spans="1:7" s="4" customFormat="1" ht="15.75" x14ac:dyDescent="0.2">
      <c r="A20" s="49"/>
      <c r="B20" s="38" t="s">
        <v>50</v>
      </c>
      <c r="C20" s="39">
        <v>2</v>
      </c>
      <c r="D20" s="12"/>
      <c r="E20" s="11"/>
      <c r="G20" s="13"/>
    </row>
    <row r="21" spans="1:7" s="4" customFormat="1" ht="15.75" x14ac:dyDescent="0.2">
      <c r="A21" s="49"/>
      <c r="B21" s="38" t="s">
        <v>51</v>
      </c>
      <c r="C21" s="39">
        <v>12</v>
      </c>
      <c r="D21" s="12"/>
      <c r="E21" s="11"/>
      <c r="G21" s="13"/>
    </row>
    <row r="22" spans="1:7" s="4" customFormat="1" ht="15.75" x14ac:dyDescent="0.2">
      <c r="A22" s="49"/>
      <c r="B22" s="38" t="s">
        <v>52</v>
      </c>
      <c r="C22" s="39">
        <v>4</v>
      </c>
      <c r="D22" s="12"/>
      <c r="E22" s="11"/>
      <c r="G22" s="13"/>
    </row>
    <row r="23" spans="1:7" s="4" customFormat="1" ht="15.75" x14ac:dyDescent="0.2">
      <c r="A23" s="49"/>
      <c r="B23" s="38" t="s">
        <v>53</v>
      </c>
      <c r="C23" s="39">
        <v>30</v>
      </c>
      <c r="D23" s="12"/>
      <c r="E23" s="11"/>
      <c r="G23" s="13"/>
    </row>
    <row r="24" spans="1:7" s="4" customFormat="1" ht="15.75" x14ac:dyDescent="0.2">
      <c r="A24" s="49"/>
      <c r="B24" s="38" t="s">
        <v>54</v>
      </c>
      <c r="C24" s="39">
        <v>25</v>
      </c>
      <c r="D24" s="12"/>
      <c r="E24" s="11"/>
      <c r="G24" s="13"/>
    </row>
    <row r="25" spans="1:7" s="4" customFormat="1" ht="15.75" x14ac:dyDescent="0.2">
      <c r="A25" s="49"/>
      <c r="B25" s="38" t="s">
        <v>55</v>
      </c>
      <c r="C25" s="39">
        <v>5</v>
      </c>
      <c r="D25" s="12"/>
      <c r="E25" s="11"/>
      <c r="G25" s="13"/>
    </row>
    <row r="26" spans="1:7" s="4" customFormat="1" ht="15.75" x14ac:dyDescent="0.2">
      <c r="A26" s="49"/>
      <c r="B26" s="38" t="s">
        <v>56</v>
      </c>
      <c r="C26" s="39">
        <v>11</v>
      </c>
      <c r="D26" s="12"/>
      <c r="E26" s="11"/>
      <c r="G26" s="13"/>
    </row>
    <row r="27" spans="1:7" s="4" customFormat="1" ht="15.75" x14ac:dyDescent="0.2">
      <c r="A27" s="49"/>
      <c r="B27" s="38" t="s">
        <v>57</v>
      </c>
      <c r="C27" s="39">
        <v>5</v>
      </c>
      <c r="D27" s="12"/>
      <c r="E27" s="11"/>
      <c r="G27" s="13"/>
    </row>
    <row r="28" spans="1:7" ht="16.5" customHeight="1" x14ac:dyDescent="0.2">
      <c r="A28" s="29">
        <v>6</v>
      </c>
      <c r="B28" s="8" t="s">
        <v>32</v>
      </c>
      <c r="C28" s="9">
        <v>42</v>
      </c>
      <c r="D28" s="2"/>
      <c r="G28" s="37"/>
    </row>
    <row r="29" spans="1:7" ht="15.75" x14ac:dyDescent="0.2">
      <c r="A29" s="29">
        <v>7</v>
      </c>
      <c r="B29" s="8" t="s">
        <v>37</v>
      </c>
      <c r="C29" s="41">
        <f>C7/C8*C28+C9</f>
        <v>15319.400000000001</v>
      </c>
      <c r="D29" s="12"/>
      <c r="E29" s="11"/>
      <c r="G29" s="10"/>
    </row>
    <row r="30" spans="1:7" s="43" customFormat="1" ht="15.75" x14ac:dyDescent="0.2">
      <c r="A30" s="29">
        <v>8</v>
      </c>
      <c r="B30" s="31" t="s">
        <v>30</v>
      </c>
      <c r="C30" s="30">
        <f>Ккр!B19</f>
        <v>0.17804101838755304</v>
      </c>
      <c r="D30" s="12"/>
      <c r="E30" s="42"/>
      <c r="G30" s="44"/>
    </row>
    <row r="31" spans="1:7" s="43" customFormat="1" ht="15.75" x14ac:dyDescent="0.2">
      <c r="A31" s="29">
        <v>9</v>
      </c>
      <c r="B31" s="31" t="s">
        <v>34</v>
      </c>
      <c r="C31" s="41">
        <f>C29*C30</f>
        <v>2727.4815770862801</v>
      </c>
      <c r="D31" s="12"/>
      <c r="E31" s="42"/>
      <c r="G31" s="44"/>
    </row>
    <row r="32" spans="1:7" s="4" customFormat="1" ht="21" customHeight="1" x14ac:dyDescent="0.2">
      <c r="A32" s="29">
        <v>10</v>
      </c>
      <c r="B32" s="24" t="s">
        <v>36</v>
      </c>
      <c r="C32" s="41">
        <f>C29+C31</f>
        <v>18046.881577086282</v>
      </c>
      <c r="D32" s="5"/>
    </row>
    <row r="33" spans="1:7" ht="16.5" customHeight="1" x14ac:dyDescent="0.2">
      <c r="A33" s="29">
        <v>11</v>
      </c>
      <c r="B33" s="8" t="s">
        <v>38</v>
      </c>
      <c r="C33" s="40">
        <v>1</v>
      </c>
      <c r="D33" s="2"/>
      <c r="G33" s="37"/>
    </row>
    <row r="34" spans="1:7" ht="15.75" x14ac:dyDescent="0.2">
      <c r="A34" s="29">
        <v>12</v>
      </c>
      <c r="B34" s="24" t="s">
        <v>39</v>
      </c>
      <c r="C34" s="41">
        <f>C32/C33</f>
        <v>18046.881577086282</v>
      </c>
      <c r="D34" s="2"/>
    </row>
    <row r="35" spans="1:7" s="46" customFormat="1" ht="24" customHeight="1" x14ac:dyDescent="0.25">
      <c r="A35" s="61" t="s">
        <v>35</v>
      </c>
      <c r="B35" s="62"/>
      <c r="C35" s="32">
        <f>C36/C34</f>
        <v>0.2216449408677181</v>
      </c>
      <c r="D35" s="33"/>
    </row>
    <row r="36" spans="1:7" s="47" customFormat="1" ht="26.25" customHeight="1" x14ac:dyDescent="0.25">
      <c r="A36" s="63" t="s">
        <v>31</v>
      </c>
      <c r="B36" s="64"/>
      <c r="C36" s="51">
        <v>4000</v>
      </c>
      <c r="D36" s="35"/>
    </row>
    <row r="37" spans="1:7" x14ac:dyDescent="0.2">
      <c r="A37" s="3"/>
      <c r="B37" s="3"/>
      <c r="C37" s="3"/>
      <c r="D37" s="2"/>
    </row>
    <row r="38" spans="1:7" x14ac:dyDescent="0.2">
      <c r="A38" s="2"/>
      <c r="B38" s="2"/>
      <c r="C38" s="2"/>
      <c r="D38" s="2"/>
    </row>
    <row r="39" spans="1:7" x14ac:dyDescent="0.2">
      <c r="A39" s="2"/>
      <c r="B39" s="2"/>
      <c r="C39" s="2"/>
      <c r="D39" s="2"/>
    </row>
    <row r="40" spans="1:7" x14ac:dyDescent="0.2">
      <c r="A40" s="2"/>
      <c r="B40" s="2"/>
      <c r="C40" s="2"/>
      <c r="D40" s="2"/>
    </row>
    <row r="41" spans="1:7" x14ac:dyDescent="0.2">
      <c r="A41" s="2"/>
      <c r="B41" s="2"/>
      <c r="C41" s="2"/>
      <c r="D41" s="2"/>
    </row>
  </sheetData>
  <mergeCells count="5">
    <mergeCell ref="A1:C1"/>
    <mergeCell ref="A4:A5"/>
    <mergeCell ref="A9:A15"/>
    <mergeCell ref="A35:B35"/>
    <mergeCell ref="A36:B3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topLeftCell="A7" zoomScale="91" zoomScaleSheetLayoutView="91" workbookViewId="0">
      <selection activeCell="C15" sqref="C15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62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SUM(C10:C27)</f>
        <v>590</v>
      </c>
      <c r="D9" s="12"/>
      <c r="E9" s="11"/>
      <c r="G9" s="13"/>
    </row>
    <row r="10" spans="1:7" s="4" customFormat="1" ht="15.75" x14ac:dyDescent="0.2">
      <c r="A10" s="59"/>
      <c r="B10" s="38" t="s">
        <v>40</v>
      </c>
      <c r="C10" s="39">
        <v>24</v>
      </c>
      <c r="D10" s="12"/>
      <c r="E10" s="11"/>
      <c r="G10" s="13"/>
    </row>
    <row r="11" spans="1:7" s="4" customFormat="1" ht="15.75" x14ac:dyDescent="0.2">
      <c r="A11" s="59"/>
      <c r="B11" s="38" t="s">
        <v>41</v>
      </c>
      <c r="C11" s="39">
        <v>80</v>
      </c>
      <c r="D11" s="12"/>
      <c r="E11" s="11"/>
      <c r="G11" s="13"/>
    </row>
    <row r="12" spans="1:7" s="4" customFormat="1" ht="15.75" x14ac:dyDescent="0.2">
      <c r="A12" s="59"/>
      <c r="B12" s="38" t="s">
        <v>42</v>
      </c>
      <c r="C12" s="39">
        <v>12</v>
      </c>
      <c r="D12" s="12"/>
      <c r="E12" s="11"/>
      <c r="G12" s="13"/>
    </row>
    <row r="13" spans="1:7" s="4" customFormat="1" ht="15.75" x14ac:dyDescent="0.2">
      <c r="A13" s="59"/>
      <c r="B13" s="38" t="s">
        <v>43</v>
      </c>
      <c r="C13" s="39">
        <v>13</v>
      </c>
      <c r="D13" s="12"/>
      <c r="E13" s="11"/>
      <c r="G13" s="13"/>
    </row>
    <row r="14" spans="1:7" s="4" customFormat="1" ht="15.75" x14ac:dyDescent="0.2">
      <c r="A14" s="59"/>
      <c r="B14" s="38" t="s">
        <v>44</v>
      </c>
      <c r="C14" s="39">
        <v>300</v>
      </c>
      <c r="D14" s="12"/>
      <c r="E14" s="11"/>
      <c r="G14" s="13"/>
    </row>
    <row r="15" spans="1:7" s="4" customFormat="1" ht="15.75" x14ac:dyDescent="0.2">
      <c r="A15" s="60"/>
      <c r="B15" s="38" t="s">
        <v>45</v>
      </c>
      <c r="C15" s="39">
        <v>50</v>
      </c>
      <c r="D15" s="12"/>
      <c r="E15" s="11"/>
      <c r="G15" s="13"/>
    </row>
    <row r="16" spans="1:7" s="4" customFormat="1" ht="15.75" x14ac:dyDescent="0.2">
      <c r="A16" s="49"/>
      <c r="B16" s="38" t="s">
        <v>46</v>
      </c>
      <c r="C16" s="39">
        <v>10</v>
      </c>
      <c r="D16" s="12"/>
      <c r="E16" s="11"/>
      <c r="G16" s="13"/>
    </row>
    <row r="17" spans="1:7" s="4" customFormat="1" ht="15.75" x14ac:dyDescent="0.2">
      <c r="A17" s="49"/>
      <c r="B17" s="38" t="s">
        <v>47</v>
      </c>
      <c r="C17" s="39">
        <v>4</v>
      </c>
      <c r="D17" s="12"/>
      <c r="E17" s="11"/>
      <c r="G17" s="13"/>
    </row>
    <row r="18" spans="1:7" s="4" customFormat="1" ht="15.75" x14ac:dyDescent="0.2">
      <c r="A18" s="49"/>
      <c r="B18" s="38" t="s">
        <v>48</v>
      </c>
      <c r="C18" s="39">
        <v>2</v>
      </c>
      <c r="D18" s="12"/>
      <c r="E18" s="11"/>
      <c r="G18" s="13"/>
    </row>
    <row r="19" spans="1:7" s="4" customFormat="1" ht="15.75" x14ac:dyDescent="0.2">
      <c r="A19" s="49"/>
      <c r="B19" s="38" t="s">
        <v>49</v>
      </c>
      <c r="C19" s="39">
        <v>1</v>
      </c>
      <c r="D19" s="12"/>
      <c r="E19" s="11"/>
      <c r="G19" s="13"/>
    </row>
    <row r="20" spans="1:7" s="4" customFormat="1" ht="15.75" x14ac:dyDescent="0.2">
      <c r="A20" s="49"/>
      <c r="B20" s="38" t="s">
        <v>50</v>
      </c>
      <c r="C20" s="39">
        <v>2</v>
      </c>
      <c r="D20" s="12"/>
      <c r="E20" s="11"/>
      <c r="G20" s="13"/>
    </row>
    <row r="21" spans="1:7" s="4" customFormat="1" ht="15.75" x14ac:dyDescent="0.2">
      <c r="A21" s="49"/>
      <c r="B21" s="38" t="s">
        <v>51</v>
      </c>
      <c r="C21" s="39">
        <v>12</v>
      </c>
      <c r="D21" s="12"/>
      <c r="E21" s="11"/>
      <c r="G21" s="13"/>
    </row>
    <row r="22" spans="1:7" s="4" customFormat="1" ht="15.75" x14ac:dyDescent="0.2">
      <c r="A22" s="49"/>
      <c r="B22" s="38" t="s">
        <v>52</v>
      </c>
      <c r="C22" s="39">
        <v>4</v>
      </c>
      <c r="D22" s="12"/>
      <c r="E22" s="11"/>
      <c r="G22" s="13"/>
    </row>
    <row r="23" spans="1:7" s="4" customFormat="1" ht="15.75" x14ac:dyDescent="0.2">
      <c r="A23" s="49"/>
      <c r="B23" s="38" t="s">
        <v>53</v>
      </c>
      <c r="C23" s="39">
        <v>30</v>
      </c>
      <c r="D23" s="12"/>
      <c r="E23" s="11"/>
      <c r="G23" s="13"/>
    </row>
    <row r="24" spans="1:7" s="4" customFormat="1" ht="15.75" x14ac:dyDescent="0.2">
      <c r="A24" s="49"/>
      <c r="B24" s="38" t="s">
        <v>54</v>
      </c>
      <c r="C24" s="39">
        <v>25</v>
      </c>
      <c r="D24" s="12"/>
      <c r="E24" s="11"/>
      <c r="G24" s="13"/>
    </row>
    <row r="25" spans="1:7" s="4" customFormat="1" ht="15.75" x14ac:dyDescent="0.2">
      <c r="A25" s="49"/>
      <c r="B25" s="38" t="s">
        <v>55</v>
      </c>
      <c r="C25" s="39">
        <v>5</v>
      </c>
      <c r="D25" s="12"/>
      <c r="E25" s="11"/>
      <c r="G25" s="13"/>
    </row>
    <row r="26" spans="1:7" s="4" customFormat="1" ht="15.75" x14ac:dyDescent="0.2">
      <c r="A26" s="49"/>
      <c r="B26" s="38" t="s">
        <v>56</v>
      </c>
      <c r="C26" s="39">
        <v>11</v>
      </c>
      <c r="D26" s="12"/>
      <c r="E26" s="11"/>
      <c r="G26" s="13"/>
    </row>
    <row r="27" spans="1:7" s="4" customFormat="1" ht="15.75" x14ac:dyDescent="0.2">
      <c r="A27" s="49"/>
      <c r="B27" s="38" t="s">
        <v>57</v>
      </c>
      <c r="C27" s="39">
        <v>5</v>
      </c>
      <c r="D27" s="12"/>
      <c r="E27" s="11"/>
      <c r="G27" s="13"/>
    </row>
    <row r="28" spans="1:7" ht="16.5" customHeight="1" x14ac:dyDescent="0.2">
      <c r="A28" s="29">
        <v>6</v>
      </c>
      <c r="B28" s="8" t="s">
        <v>32</v>
      </c>
      <c r="C28" s="9">
        <v>21</v>
      </c>
      <c r="D28" s="2"/>
      <c r="G28" s="37"/>
    </row>
    <row r="29" spans="1:7" ht="15.75" x14ac:dyDescent="0.2">
      <c r="A29" s="29">
        <v>7</v>
      </c>
      <c r="B29" s="8" t="s">
        <v>37</v>
      </c>
      <c r="C29" s="41">
        <f>C7/C8*C28+C9</f>
        <v>7954.7000000000007</v>
      </c>
      <c r="D29" s="12"/>
      <c r="E29" s="11"/>
      <c r="G29" s="10"/>
    </row>
    <row r="30" spans="1:7" s="43" customFormat="1" ht="15.75" x14ac:dyDescent="0.2">
      <c r="A30" s="29">
        <v>8</v>
      </c>
      <c r="B30" s="31" t="s">
        <v>30</v>
      </c>
      <c r="C30" s="30">
        <f>Ккр!B19</f>
        <v>0.17804101838755304</v>
      </c>
      <c r="D30" s="12"/>
      <c r="E30" s="42"/>
      <c r="G30" s="44"/>
    </row>
    <row r="31" spans="1:7" s="43" customFormat="1" ht="15.75" x14ac:dyDescent="0.2">
      <c r="A31" s="29">
        <v>9</v>
      </c>
      <c r="B31" s="31" t="s">
        <v>34</v>
      </c>
      <c r="C31" s="41">
        <f>C29*C30</f>
        <v>1416.2628889674684</v>
      </c>
      <c r="D31" s="12"/>
      <c r="E31" s="42"/>
      <c r="G31" s="44"/>
    </row>
    <row r="32" spans="1:7" s="4" customFormat="1" ht="21" customHeight="1" x14ac:dyDescent="0.2">
      <c r="A32" s="29">
        <v>10</v>
      </c>
      <c r="B32" s="24" t="s">
        <v>36</v>
      </c>
      <c r="C32" s="41">
        <f>C29+C31</f>
        <v>9370.9628889674696</v>
      </c>
      <c r="D32" s="5"/>
    </row>
    <row r="33" spans="1:7" ht="16.5" customHeight="1" x14ac:dyDescent="0.2">
      <c r="A33" s="29">
        <v>11</v>
      </c>
      <c r="B33" s="8" t="s">
        <v>38</v>
      </c>
      <c r="C33" s="40">
        <v>1</v>
      </c>
      <c r="D33" s="2"/>
      <c r="G33" s="37"/>
    </row>
    <row r="34" spans="1:7" ht="15.75" x14ac:dyDescent="0.2">
      <c r="A34" s="29">
        <v>12</v>
      </c>
      <c r="B34" s="24" t="s">
        <v>39</v>
      </c>
      <c r="C34" s="41">
        <f>C32/C33</f>
        <v>9370.9628889674696</v>
      </c>
      <c r="D34" s="2"/>
    </row>
    <row r="35" spans="1:7" s="46" customFormat="1" ht="24" customHeight="1" x14ac:dyDescent="0.25">
      <c r="A35" s="61" t="s">
        <v>35</v>
      </c>
      <c r="B35" s="62"/>
      <c r="C35" s="32">
        <f>C36/C34</f>
        <v>0.21342523961487678</v>
      </c>
      <c r="D35" s="33"/>
    </row>
    <row r="36" spans="1:7" s="47" customFormat="1" ht="26.25" customHeight="1" x14ac:dyDescent="0.25">
      <c r="A36" s="63" t="s">
        <v>31</v>
      </c>
      <c r="B36" s="64"/>
      <c r="C36" s="51">
        <v>2000</v>
      </c>
      <c r="D36" s="35"/>
    </row>
    <row r="37" spans="1:7" x14ac:dyDescent="0.2">
      <c r="A37" s="3"/>
      <c r="B37" s="3"/>
      <c r="C37" s="3"/>
      <c r="D37" s="2"/>
    </row>
    <row r="38" spans="1:7" x14ac:dyDescent="0.2">
      <c r="A38" s="2"/>
      <c r="B38" s="2"/>
      <c r="C38" s="2"/>
      <c r="D38" s="2"/>
    </row>
    <row r="39" spans="1:7" x14ac:dyDescent="0.2">
      <c r="A39" s="2"/>
      <c r="B39" s="2"/>
      <c r="C39" s="2"/>
      <c r="D39" s="2"/>
    </row>
    <row r="40" spans="1:7" x14ac:dyDescent="0.2">
      <c r="A40" s="2"/>
      <c r="B40" s="2"/>
      <c r="C40" s="2"/>
      <c r="D40" s="2"/>
    </row>
    <row r="41" spans="1:7" x14ac:dyDescent="0.2">
      <c r="A41" s="2"/>
      <c r="B41" s="2"/>
      <c r="C41" s="2"/>
      <c r="D41" s="2"/>
    </row>
  </sheetData>
  <mergeCells count="5">
    <mergeCell ref="A1:C1"/>
    <mergeCell ref="A4:A5"/>
    <mergeCell ref="A9:A15"/>
    <mergeCell ref="A35:B35"/>
    <mergeCell ref="A36:B3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topLeftCell="A16" zoomScale="91" zoomScaleSheetLayoutView="91" workbookViewId="0">
      <selection activeCell="B11" sqref="B11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65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SUM(C10:C27)</f>
        <v>590</v>
      </c>
      <c r="D9" s="12"/>
      <c r="E9" s="11"/>
      <c r="G9" s="13"/>
    </row>
    <row r="10" spans="1:7" s="4" customFormat="1" ht="15.75" x14ac:dyDescent="0.2">
      <c r="A10" s="59"/>
      <c r="B10" s="38" t="s">
        <v>40</v>
      </c>
      <c r="C10" s="39">
        <v>24</v>
      </c>
      <c r="D10" s="12"/>
      <c r="E10" s="11"/>
      <c r="G10" s="13"/>
    </row>
    <row r="11" spans="1:7" s="4" customFormat="1" ht="15.75" x14ac:dyDescent="0.2">
      <c r="A11" s="59"/>
      <c r="B11" s="38" t="s">
        <v>41</v>
      </c>
      <c r="C11" s="39">
        <v>80</v>
      </c>
      <c r="D11" s="12"/>
      <c r="E11" s="11"/>
      <c r="G11" s="13"/>
    </row>
    <row r="12" spans="1:7" s="4" customFormat="1" ht="15.75" x14ac:dyDescent="0.2">
      <c r="A12" s="59"/>
      <c r="B12" s="38" t="s">
        <v>42</v>
      </c>
      <c r="C12" s="39">
        <v>12</v>
      </c>
      <c r="D12" s="12"/>
      <c r="E12" s="11"/>
      <c r="G12" s="13"/>
    </row>
    <row r="13" spans="1:7" s="4" customFormat="1" ht="15.75" x14ac:dyDescent="0.2">
      <c r="A13" s="59"/>
      <c r="B13" s="38" t="s">
        <v>43</v>
      </c>
      <c r="C13" s="39">
        <v>13</v>
      </c>
      <c r="D13" s="12"/>
      <c r="E13" s="11"/>
      <c r="G13" s="13"/>
    </row>
    <row r="14" spans="1:7" s="4" customFormat="1" ht="15.75" x14ac:dyDescent="0.2">
      <c r="A14" s="59"/>
      <c r="B14" s="38" t="s">
        <v>44</v>
      </c>
      <c r="C14" s="39">
        <v>300</v>
      </c>
      <c r="D14" s="12"/>
      <c r="E14" s="11"/>
      <c r="G14" s="13"/>
    </row>
    <row r="15" spans="1:7" s="4" customFormat="1" ht="15.75" x14ac:dyDescent="0.2">
      <c r="A15" s="60"/>
      <c r="B15" s="38" t="s">
        <v>45</v>
      </c>
      <c r="C15" s="39">
        <v>50</v>
      </c>
      <c r="D15" s="12"/>
      <c r="E15" s="11"/>
      <c r="G15" s="13"/>
    </row>
    <row r="16" spans="1:7" s="4" customFormat="1" ht="15.75" x14ac:dyDescent="0.2">
      <c r="A16" s="50"/>
      <c r="B16" s="38" t="s">
        <v>46</v>
      </c>
      <c r="C16" s="39">
        <v>10</v>
      </c>
      <c r="D16" s="12"/>
      <c r="E16" s="11"/>
      <c r="G16" s="13"/>
    </row>
    <row r="17" spans="1:7" s="4" customFormat="1" ht="15.75" x14ac:dyDescent="0.2">
      <c r="A17" s="50"/>
      <c r="B17" s="38" t="s">
        <v>47</v>
      </c>
      <c r="C17" s="39">
        <v>4</v>
      </c>
      <c r="D17" s="12"/>
      <c r="E17" s="11"/>
      <c r="G17" s="13"/>
    </row>
    <row r="18" spans="1:7" s="4" customFormat="1" ht="15.75" x14ac:dyDescent="0.2">
      <c r="A18" s="50"/>
      <c r="B18" s="38" t="s">
        <v>48</v>
      </c>
      <c r="C18" s="39">
        <v>2</v>
      </c>
      <c r="D18" s="12"/>
      <c r="E18" s="11"/>
      <c r="G18" s="13"/>
    </row>
    <row r="19" spans="1:7" s="4" customFormat="1" ht="15.75" x14ac:dyDescent="0.2">
      <c r="A19" s="50"/>
      <c r="B19" s="38" t="s">
        <v>49</v>
      </c>
      <c r="C19" s="39">
        <v>1</v>
      </c>
      <c r="D19" s="12"/>
      <c r="E19" s="11"/>
      <c r="G19" s="13"/>
    </row>
    <row r="20" spans="1:7" s="4" customFormat="1" ht="15.75" x14ac:dyDescent="0.2">
      <c r="A20" s="50"/>
      <c r="B20" s="38" t="s">
        <v>50</v>
      </c>
      <c r="C20" s="39">
        <v>2</v>
      </c>
      <c r="D20" s="12"/>
      <c r="E20" s="11"/>
      <c r="G20" s="13"/>
    </row>
    <row r="21" spans="1:7" s="4" customFormat="1" ht="15.75" x14ac:dyDescent="0.2">
      <c r="A21" s="50"/>
      <c r="B21" s="38" t="s">
        <v>51</v>
      </c>
      <c r="C21" s="39">
        <v>12</v>
      </c>
      <c r="D21" s="12"/>
      <c r="E21" s="11"/>
      <c r="G21" s="13"/>
    </row>
    <row r="22" spans="1:7" s="4" customFormat="1" ht="15.75" x14ac:dyDescent="0.2">
      <c r="A22" s="50"/>
      <c r="B22" s="38" t="s">
        <v>52</v>
      </c>
      <c r="C22" s="39">
        <v>4</v>
      </c>
      <c r="D22" s="12"/>
      <c r="E22" s="11"/>
      <c r="G22" s="13"/>
    </row>
    <row r="23" spans="1:7" s="4" customFormat="1" ht="15.75" x14ac:dyDescent="0.2">
      <c r="A23" s="50"/>
      <c r="B23" s="38" t="s">
        <v>53</v>
      </c>
      <c r="C23" s="39">
        <v>30</v>
      </c>
      <c r="D23" s="12"/>
      <c r="E23" s="11"/>
      <c r="G23" s="13"/>
    </row>
    <row r="24" spans="1:7" s="4" customFormat="1" ht="15.75" x14ac:dyDescent="0.2">
      <c r="A24" s="50"/>
      <c r="B24" s="38" t="s">
        <v>54</v>
      </c>
      <c r="C24" s="39">
        <v>25</v>
      </c>
      <c r="D24" s="12"/>
      <c r="E24" s="11"/>
      <c r="G24" s="13"/>
    </row>
    <row r="25" spans="1:7" s="4" customFormat="1" ht="15.75" x14ac:dyDescent="0.2">
      <c r="A25" s="50"/>
      <c r="B25" s="38" t="s">
        <v>55</v>
      </c>
      <c r="C25" s="39">
        <v>5</v>
      </c>
      <c r="D25" s="12"/>
      <c r="E25" s="11"/>
      <c r="G25" s="13"/>
    </row>
    <row r="26" spans="1:7" s="4" customFormat="1" ht="15.75" x14ac:dyDescent="0.2">
      <c r="A26" s="50"/>
      <c r="B26" s="38" t="s">
        <v>56</v>
      </c>
      <c r="C26" s="39">
        <v>11</v>
      </c>
      <c r="D26" s="12"/>
      <c r="E26" s="11"/>
      <c r="G26" s="13"/>
    </row>
    <row r="27" spans="1:7" s="4" customFormat="1" ht="15.75" x14ac:dyDescent="0.2">
      <c r="A27" s="50"/>
      <c r="B27" s="38" t="s">
        <v>57</v>
      </c>
      <c r="C27" s="39">
        <v>5</v>
      </c>
      <c r="D27" s="12"/>
      <c r="E27" s="11"/>
      <c r="G27" s="13"/>
    </row>
    <row r="28" spans="1:7" ht="16.5" customHeight="1" x14ac:dyDescent="0.2">
      <c r="A28" s="29">
        <v>6</v>
      </c>
      <c r="B28" s="8" t="s">
        <v>32</v>
      </c>
      <c r="C28" s="9">
        <v>21</v>
      </c>
      <c r="D28" s="2"/>
      <c r="G28" s="37"/>
    </row>
    <row r="29" spans="1:7" ht="15.75" x14ac:dyDescent="0.2">
      <c r="A29" s="29">
        <v>7</v>
      </c>
      <c r="B29" s="8" t="s">
        <v>37</v>
      </c>
      <c r="C29" s="41">
        <f>C7/C8*C28+C9</f>
        <v>7954.7000000000007</v>
      </c>
      <c r="D29" s="12"/>
      <c r="E29" s="11"/>
      <c r="G29" s="10"/>
    </row>
    <row r="30" spans="1:7" s="43" customFormat="1" ht="15.75" x14ac:dyDescent="0.2">
      <c r="A30" s="29">
        <v>8</v>
      </c>
      <c r="B30" s="31" t="s">
        <v>30</v>
      </c>
      <c r="C30" s="30">
        <f>Ккр!B19</f>
        <v>0.17804101838755304</v>
      </c>
      <c r="D30" s="12"/>
      <c r="E30" s="42"/>
      <c r="G30" s="44"/>
    </row>
    <row r="31" spans="1:7" s="43" customFormat="1" ht="15.75" x14ac:dyDescent="0.2">
      <c r="A31" s="29">
        <v>9</v>
      </c>
      <c r="B31" s="31" t="s">
        <v>34</v>
      </c>
      <c r="C31" s="41">
        <f>C29*C30</f>
        <v>1416.2628889674684</v>
      </c>
      <c r="D31" s="12"/>
      <c r="E31" s="42"/>
      <c r="G31" s="44"/>
    </row>
    <row r="32" spans="1:7" s="4" customFormat="1" ht="21" customHeight="1" x14ac:dyDescent="0.2">
      <c r="A32" s="29">
        <v>10</v>
      </c>
      <c r="B32" s="24" t="s">
        <v>36</v>
      </c>
      <c r="C32" s="41">
        <f>C29+C31</f>
        <v>9370.9628889674696</v>
      </c>
      <c r="D32" s="5"/>
    </row>
    <row r="33" spans="1:7" ht="16.5" customHeight="1" x14ac:dyDescent="0.2">
      <c r="A33" s="29">
        <v>11</v>
      </c>
      <c r="B33" s="8" t="s">
        <v>38</v>
      </c>
      <c r="C33" s="40">
        <v>1</v>
      </c>
      <c r="D33" s="2"/>
      <c r="G33" s="37"/>
    </row>
    <row r="34" spans="1:7" ht="15.75" x14ac:dyDescent="0.2">
      <c r="A34" s="29">
        <v>12</v>
      </c>
      <c r="B34" s="24" t="s">
        <v>39</v>
      </c>
      <c r="C34" s="41">
        <f>C32/C33</f>
        <v>9370.9628889674696</v>
      </c>
      <c r="D34" s="2"/>
    </row>
    <row r="35" spans="1:7" s="46" customFormat="1" ht="24" customHeight="1" x14ac:dyDescent="0.25">
      <c r="A35" s="61" t="s">
        <v>35</v>
      </c>
      <c r="B35" s="62"/>
      <c r="C35" s="32">
        <f>C36/C34</f>
        <v>0.21342523961487678</v>
      </c>
      <c r="D35" s="33"/>
    </row>
    <row r="36" spans="1:7" s="47" customFormat="1" ht="26.25" customHeight="1" x14ac:dyDescent="0.25">
      <c r="A36" s="63" t="s">
        <v>31</v>
      </c>
      <c r="B36" s="64"/>
      <c r="C36" s="51">
        <v>2000</v>
      </c>
      <c r="D36" s="35"/>
    </row>
    <row r="37" spans="1:7" x14ac:dyDescent="0.2">
      <c r="A37" s="3"/>
      <c r="B37" s="3"/>
      <c r="C37" s="3"/>
      <c r="D37" s="2"/>
    </row>
    <row r="38" spans="1:7" x14ac:dyDescent="0.2">
      <c r="A38" s="2"/>
      <c r="B38" s="2"/>
      <c r="C38" s="2"/>
      <c r="D38" s="2"/>
    </row>
    <row r="39" spans="1:7" x14ac:dyDescent="0.2">
      <c r="A39" s="2"/>
      <c r="B39" s="2"/>
      <c r="C39" s="2"/>
      <c r="D39" s="2"/>
    </row>
    <row r="40" spans="1:7" x14ac:dyDescent="0.2">
      <c r="A40" s="2"/>
      <c r="B40" s="2"/>
      <c r="C40" s="2"/>
      <c r="D40" s="2"/>
    </row>
    <row r="41" spans="1:7" x14ac:dyDescent="0.2">
      <c r="A41" s="2"/>
      <c r="B41" s="2"/>
      <c r="C41" s="2"/>
      <c r="D41" s="2"/>
    </row>
  </sheetData>
  <mergeCells count="5">
    <mergeCell ref="A1:C1"/>
    <mergeCell ref="A4:A5"/>
    <mergeCell ref="A9:A15"/>
    <mergeCell ref="A35:B35"/>
    <mergeCell ref="A36:B3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1"/>
  <sheetViews>
    <sheetView view="pageBreakPreview" topLeftCell="A7" zoomScale="91" zoomScaleSheetLayoutView="91" workbookViewId="0">
      <selection activeCell="I20" sqref="I20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63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SUM(C10:C27)</f>
        <v>590</v>
      </c>
      <c r="D9" s="12"/>
      <c r="E9" s="11"/>
      <c r="G9" s="13"/>
    </row>
    <row r="10" spans="1:7" s="4" customFormat="1" ht="15.75" x14ac:dyDescent="0.2">
      <c r="A10" s="59"/>
      <c r="B10" s="38" t="s">
        <v>40</v>
      </c>
      <c r="C10" s="39">
        <v>24</v>
      </c>
      <c r="D10" s="12"/>
      <c r="E10" s="11"/>
      <c r="G10" s="13"/>
    </row>
    <row r="11" spans="1:7" s="4" customFormat="1" ht="15.75" x14ac:dyDescent="0.2">
      <c r="A11" s="59"/>
      <c r="B11" s="38" t="s">
        <v>41</v>
      </c>
      <c r="C11" s="39">
        <v>80</v>
      </c>
      <c r="D11" s="12"/>
      <c r="E11" s="11"/>
      <c r="G11" s="13"/>
    </row>
    <row r="12" spans="1:7" s="4" customFormat="1" ht="15.75" x14ac:dyDescent="0.2">
      <c r="A12" s="59"/>
      <c r="B12" s="38" t="s">
        <v>42</v>
      </c>
      <c r="C12" s="39">
        <v>12</v>
      </c>
      <c r="D12" s="12"/>
      <c r="E12" s="11"/>
      <c r="G12" s="13"/>
    </row>
    <row r="13" spans="1:7" s="4" customFormat="1" ht="15.75" x14ac:dyDescent="0.2">
      <c r="A13" s="59"/>
      <c r="B13" s="38" t="s">
        <v>43</v>
      </c>
      <c r="C13" s="39">
        <v>13</v>
      </c>
      <c r="D13" s="12"/>
      <c r="E13" s="11"/>
      <c r="G13" s="13"/>
    </row>
    <row r="14" spans="1:7" s="4" customFormat="1" ht="15.75" x14ac:dyDescent="0.2">
      <c r="A14" s="59"/>
      <c r="B14" s="38" t="s">
        <v>44</v>
      </c>
      <c r="C14" s="39">
        <v>300</v>
      </c>
      <c r="D14" s="12"/>
      <c r="E14" s="11"/>
      <c r="G14" s="13"/>
    </row>
    <row r="15" spans="1:7" s="4" customFormat="1" ht="15.75" x14ac:dyDescent="0.2">
      <c r="A15" s="60"/>
      <c r="B15" s="38" t="s">
        <v>45</v>
      </c>
      <c r="C15" s="39">
        <v>50</v>
      </c>
      <c r="D15" s="12"/>
      <c r="E15" s="11"/>
      <c r="G15" s="13"/>
    </row>
    <row r="16" spans="1:7" s="4" customFormat="1" ht="15.75" x14ac:dyDescent="0.2">
      <c r="A16" s="49"/>
      <c r="B16" s="38" t="s">
        <v>46</v>
      </c>
      <c r="C16" s="39">
        <v>10</v>
      </c>
      <c r="D16" s="12"/>
      <c r="E16" s="11"/>
      <c r="G16" s="13"/>
    </row>
    <row r="17" spans="1:7" s="4" customFormat="1" ht="15.75" x14ac:dyDescent="0.2">
      <c r="A17" s="49"/>
      <c r="B17" s="38" t="s">
        <v>47</v>
      </c>
      <c r="C17" s="39">
        <v>4</v>
      </c>
      <c r="D17" s="12"/>
      <c r="E17" s="11"/>
      <c r="G17" s="13"/>
    </row>
    <row r="18" spans="1:7" s="4" customFormat="1" ht="15.75" x14ac:dyDescent="0.2">
      <c r="A18" s="49"/>
      <c r="B18" s="38" t="s">
        <v>48</v>
      </c>
      <c r="C18" s="39">
        <v>2</v>
      </c>
      <c r="D18" s="12"/>
      <c r="E18" s="11"/>
      <c r="G18" s="13"/>
    </row>
    <row r="19" spans="1:7" s="4" customFormat="1" ht="15.75" x14ac:dyDescent="0.2">
      <c r="A19" s="49"/>
      <c r="B19" s="38" t="s">
        <v>49</v>
      </c>
      <c r="C19" s="39">
        <v>1</v>
      </c>
      <c r="D19" s="12"/>
      <c r="E19" s="11"/>
      <c r="G19" s="13"/>
    </row>
    <row r="20" spans="1:7" s="4" customFormat="1" ht="15.75" x14ac:dyDescent="0.2">
      <c r="A20" s="49"/>
      <c r="B20" s="38" t="s">
        <v>50</v>
      </c>
      <c r="C20" s="39">
        <v>2</v>
      </c>
      <c r="D20" s="12"/>
      <c r="E20" s="11"/>
      <c r="G20" s="13"/>
    </row>
    <row r="21" spans="1:7" s="4" customFormat="1" ht="15.75" x14ac:dyDescent="0.2">
      <c r="A21" s="49"/>
      <c r="B21" s="38" t="s">
        <v>51</v>
      </c>
      <c r="C21" s="39">
        <v>12</v>
      </c>
      <c r="D21" s="12"/>
      <c r="E21" s="11"/>
      <c r="G21" s="13"/>
    </row>
    <row r="22" spans="1:7" s="4" customFormat="1" ht="15.75" x14ac:dyDescent="0.2">
      <c r="A22" s="49"/>
      <c r="B22" s="38" t="s">
        <v>52</v>
      </c>
      <c r="C22" s="39">
        <v>4</v>
      </c>
      <c r="D22" s="12"/>
      <c r="E22" s="11"/>
      <c r="G22" s="13"/>
    </row>
    <row r="23" spans="1:7" s="4" customFormat="1" ht="15.75" x14ac:dyDescent="0.2">
      <c r="A23" s="49"/>
      <c r="B23" s="38" t="s">
        <v>53</v>
      </c>
      <c r="C23" s="39">
        <v>30</v>
      </c>
      <c r="D23" s="12"/>
      <c r="E23" s="11"/>
      <c r="G23" s="13"/>
    </row>
    <row r="24" spans="1:7" s="4" customFormat="1" ht="15.75" x14ac:dyDescent="0.2">
      <c r="A24" s="49"/>
      <c r="B24" s="38" t="s">
        <v>54</v>
      </c>
      <c r="C24" s="39">
        <v>25</v>
      </c>
      <c r="D24" s="12"/>
      <c r="E24" s="11"/>
      <c r="G24" s="13"/>
    </row>
    <row r="25" spans="1:7" s="4" customFormat="1" ht="15.75" x14ac:dyDescent="0.2">
      <c r="A25" s="49"/>
      <c r="B25" s="38" t="s">
        <v>55</v>
      </c>
      <c r="C25" s="39">
        <v>5</v>
      </c>
      <c r="D25" s="12"/>
      <c r="E25" s="11"/>
      <c r="G25" s="13"/>
    </row>
    <row r="26" spans="1:7" s="4" customFormat="1" ht="15.75" x14ac:dyDescent="0.2">
      <c r="A26" s="49"/>
      <c r="B26" s="38" t="s">
        <v>56</v>
      </c>
      <c r="C26" s="39">
        <v>11</v>
      </c>
      <c r="D26" s="12"/>
      <c r="E26" s="11"/>
      <c r="G26" s="13"/>
    </row>
    <row r="27" spans="1:7" s="4" customFormat="1" ht="15.75" x14ac:dyDescent="0.2">
      <c r="A27" s="49"/>
      <c r="B27" s="38" t="s">
        <v>57</v>
      </c>
      <c r="C27" s="39">
        <v>5</v>
      </c>
      <c r="D27" s="12"/>
      <c r="E27" s="11"/>
      <c r="G27" s="13"/>
    </row>
    <row r="28" spans="1:7" ht="16.5" customHeight="1" x14ac:dyDescent="0.2">
      <c r="A28" s="29">
        <v>6</v>
      </c>
      <c r="B28" s="8" t="s">
        <v>32</v>
      </c>
      <c r="C28" s="9">
        <v>10</v>
      </c>
      <c r="D28" s="2"/>
      <c r="G28" s="37"/>
    </row>
    <row r="29" spans="1:7" ht="15.75" x14ac:dyDescent="0.2">
      <c r="A29" s="29">
        <v>7</v>
      </c>
      <c r="B29" s="8" t="s">
        <v>37</v>
      </c>
      <c r="C29" s="41">
        <f>C7/C8*C28+C9</f>
        <v>4097</v>
      </c>
      <c r="D29" s="12"/>
      <c r="E29" s="11"/>
      <c r="G29" s="10"/>
    </row>
    <row r="30" spans="1:7" s="43" customFormat="1" ht="15.75" x14ac:dyDescent="0.2">
      <c r="A30" s="29">
        <v>8</v>
      </c>
      <c r="B30" s="31" t="s">
        <v>30</v>
      </c>
      <c r="C30" s="30">
        <f>Ккр!B19</f>
        <v>0.17804101838755304</v>
      </c>
      <c r="D30" s="12"/>
      <c r="E30" s="42"/>
      <c r="G30" s="44"/>
    </row>
    <row r="31" spans="1:7" s="43" customFormat="1" ht="15.75" x14ac:dyDescent="0.2">
      <c r="A31" s="29">
        <v>9</v>
      </c>
      <c r="B31" s="31" t="s">
        <v>34</v>
      </c>
      <c r="C31" s="41">
        <f>C29*C30</f>
        <v>729.43405233380486</v>
      </c>
      <c r="D31" s="12"/>
      <c r="E31" s="42"/>
      <c r="G31" s="44"/>
    </row>
    <row r="32" spans="1:7" s="4" customFormat="1" ht="21" customHeight="1" x14ac:dyDescent="0.2">
      <c r="A32" s="29">
        <v>10</v>
      </c>
      <c r="B32" s="24" t="s">
        <v>36</v>
      </c>
      <c r="C32" s="41">
        <f>C29+C31</f>
        <v>4826.4340523338051</v>
      </c>
      <c r="D32" s="5"/>
    </row>
    <row r="33" spans="1:7" ht="16.5" customHeight="1" x14ac:dyDescent="0.2">
      <c r="A33" s="29">
        <v>11</v>
      </c>
      <c r="B33" s="8" t="s">
        <v>38</v>
      </c>
      <c r="C33" s="40">
        <v>1</v>
      </c>
      <c r="D33" s="2"/>
      <c r="G33" s="37"/>
    </row>
    <row r="34" spans="1:7" ht="15.75" x14ac:dyDescent="0.2">
      <c r="A34" s="29">
        <v>12</v>
      </c>
      <c r="B34" s="24" t="s">
        <v>39</v>
      </c>
      <c r="C34" s="41">
        <f>C32/C33</f>
        <v>4826.4340523338051</v>
      </c>
      <c r="D34" s="2"/>
    </row>
    <row r="35" spans="1:7" s="46" customFormat="1" ht="24" customHeight="1" x14ac:dyDescent="0.25">
      <c r="A35" s="61" t="s">
        <v>35</v>
      </c>
      <c r="B35" s="62"/>
      <c r="C35" s="32">
        <f>C36/C34</f>
        <v>0.20719230578038325</v>
      </c>
      <c r="D35" s="33"/>
    </row>
    <row r="36" spans="1:7" s="47" customFormat="1" ht="26.25" customHeight="1" x14ac:dyDescent="0.25">
      <c r="A36" s="63" t="s">
        <v>31</v>
      </c>
      <c r="B36" s="64"/>
      <c r="C36" s="51">
        <v>1000</v>
      </c>
      <c r="D36" s="35"/>
    </row>
    <row r="37" spans="1:7" x14ac:dyDescent="0.2">
      <c r="A37" s="3"/>
      <c r="B37" s="3"/>
      <c r="C37" s="3"/>
      <c r="D37" s="2"/>
    </row>
    <row r="38" spans="1:7" x14ac:dyDescent="0.2">
      <c r="A38" s="2"/>
      <c r="B38" s="2"/>
      <c r="C38" s="2"/>
      <c r="D38" s="2"/>
    </row>
    <row r="39" spans="1:7" x14ac:dyDescent="0.2">
      <c r="A39" s="2"/>
      <c r="B39" s="2"/>
      <c r="C39" s="2"/>
      <c r="D39" s="2"/>
    </row>
    <row r="40" spans="1:7" x14ac:dyDescent="0.2">
      <c r="A40" s="2"/>
      <c r="B40" s="2"/>
      <c r="C40" s="2"/>
      <c r="D40" s="2"/>
    </row>
    <row r="41" spans="1:7" x14ac:dyDescent="0.2">
      <c r="A41" s="2"/>
      <c r="B41" s="2"/>
      <c r="C41" s="2"/>
      <c r="D41" s="2"/>
    </row>
  </sheetData>
  <mergeCells count="5">
    <mergeCell ref="A1:C1"/>
    <mergeCell ref="A4:A5"/>
    <mergeCell ref="A9:A15"/>
    <mergeCell ref="A35:B35"/>
    <mergeCell ref="A36:B3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1"/>
  <sheetViews>
    <sheetView view="pageBreakPreview" topLeftCell="A7" zoomScale="91" zoomScaleSheetLayoutView="91" workbookViewId="0">
      <selection activeCell="J13" sqref="J13"/>
    </sheetView>
  </sheetViews>
  <sheetFormatPr defaultColWidth="9.140625" defaultRowHeight="12.75" x14ac:dyDescent="0.2"/>
  <cols>
    <col min="1" max="1" width="4.7109375" style="1" customWidth="1"/>
    <col min="2" max="2" width="74.5703125" style="1" customWidth="1"/>
    <col min="3" max="3" width="19.85546875" style="1" customWidth="1"/>
    <col min="4" max="6" width="0" style="1" hidden="1" customWidth="1"/>
    <col min="7" max="7" width="15.28515625" style="1" customWidth="1"/>
    <col min="8" max="16384" width="9.140625" style="1"/>
  </cols>
  <sheetData>
    <row r="1" spans="1:7" ht="27.75" customHeight="1" x14ac:dyDescent="0.3">
      <c r="A1" s="55" t="s">
        <v>66</v>
      </c>
      <c r="B1" s="55"/>
      <c r="C1" s="55"/>
      <c r="D1" s="20"/>
      <c r="E1" s="20"/>
    </row>
    <row r="2" spans="1:7" ht="21.75" customHeight="1" x14ac:dyDescent="0.25">
      <c r="A2" s="19"/>
      <c r="B2" s="19"/>
      <c r="C2" s="19"/>
      <c r="D2" s="19"/>
      <c r="E2" s="19"/>
    </row>
    <row r="3" spans="1:7" ht="33.75" customHeight="1" x14ac:dyDescent="0.2">
      <c r="A3" s="18" t="s">
        <v>6</v>
      </c>
      <c r="B3" s="18" t="s">
        <v>5</v>
      </c>
      <c r="C3" s="18" t="s">
        <v>33</v>
      </c>
      <c r="D3" s="17" t="s">
        <v>4</v>
      </c>
      <c r="E3" s="17" t="s">
        <v>3</v>
      </c>
      <c r="G3" s="10"/>
    </row>
    <row r="4" spans="1:7" ht="21" customHeight="1" x14ac:dyDescent="0.2">
      <c r="A4" s="56">
        <v>1</v>
      </c>
      <c r="B4" s="7" t="s">
        <v>2</v>
      </c>
      <c r="C4" s="22">
        <f>C5</f>
        <v>33400</v>
      </c>
      <c r="D4" s="16" t="e">
        <f>SUM(#REF!)</f>
        <v>#REF!</v>
      </c>
      <c r="E4" s="16" t="e">
        <f>SUM(#REF!)</f>
        <v>#REF!</v>
      </c>
      <c r="F4" s="15" t="e">
        <f>SUM(#REF!)</f>
        <v>#REF!</v>
      </c>
      <c r="G4" s="14"/>
    </row>
    <row r="5" spans="1:7" ht="17.25" customHeight="1" x14ac:dyDescent="0.2">
      <c r="A5" s="57"/>
      <c r="B5" s="21" t="s">
        <v>7</v>
      </c>
      <c r="C5" s="23">
        <v>33400</v>
      </c>
      <c r="D5" s="14"/>
      <c r="E5" s="14"/>
      <c r="F5" s="14"/>
      <c r="G5" s="14"/>
    </row>
    <row r="6" spans="1:7" s="4" customFormat="1" ht="20.25" customHeight="1" x14ac:dyDescent="0.2">
      <c r="A6" s="29">
        <v>2</v>
      </c>
      <c r="B6" s="7" t="s">
        <v>1</v>
      </c>
      <c r="C6" s="22">
        <f>C4*30.2%</f>
        <v>10086.799999999999</v>
      </c>
      <c r="D6" s="12">
        <f>C6/168*1.5</f>
        <v>90.060714285714283</v>
      </c>
      <c r="E6" s="11">
        <f>D6/1</f>
        <v>90.060714285714283</v>
      </c>
      <c r="G6" s="13"/>
    </row>
    <row r="7" spans="1:7" ht="15.75" x14ac:dyDescent="0.2">
      <c r="A7" s="29">
        <v>3</v>
      </c>
      <c r="B7" s="8" t="s">
        <v>29</v>
      </c>
      <c r="C7" s="22">
        <f>C4+C6</f>
        <v>43486.8</v>
      </c>
      <c r="D7" s="12">
        <f t="shared" ref="D7" si="0">C7/168*1.5</f>
        <v>388.27500000000003</v>
      </c>
      <c r="E7" s="11">
        <f t="shared" ref="E7" si="1">D7/1</f>
        <v>388.27500000000003</v>
      </c>
      <c r="G7" s="10"/>
    </row>
    <row r="8" spans="1:7" ht="15.75" x14ac:dyDescent="0.2">
      <c r="A8" s="29">
        <v>4</v>
      </c>
      <c r="B8" s="8" t="s">
        <v>28</v>
      </c>
      <c r="C8" s="8">
        <v>124</v>
      </c>
      <c r="D8" s="2"/>
      <c r="G8" s="10"/>
    </row>
    <row r="9" spans="1:7" s="4" customFormat="1" ht="16.5" customHeight="1" x14ac:dyDescent="0.2">
      <c r="A9" s="58">
        <v>5</v>
      </c>
      <c r="B9" s="24" t="s">
        <v>0</v>
      </c>
      <c r="C9" s="39">
        <f>SUM(C10:C17)</f>
        <v>262</v>
      </c>
      <c r="D9" s="12"/>
      <c r="E9" s="11"/>
      <c r="G9" s="13"/>
    </row>
    <row r="10" spans="1:7" s="4" customFormat="1" ht="15.75" x14ac:dyDescent="0.2">
      <c r="A10" s="59"/>
      <c r="B10" s="38" t="s">
        <v>67</v>
      </c>
      <c r="C10" s="39">
        <v>150</v>
      </c>
      <c r="D10" s="12"/>
      <c r="E10" s="11"/>
      <c r="G10" s="13"/>
    </row>
    <row r="11" spans="1:7" s="4" customFormat="1" ht="15.75" x14ac:dyDescent="0.2">
      <c r="A11" s="59"/>
      <c r="B11" s="38" t="s">
        <v>41</v>
      </c>
      <c r="C11" s="39">
        <v>75</v>
      </c>
      <c r="D11" s="12"/>
      <c r="E11" s="11"/>
      <c r="G11" s="13"/>
    </row>
    <row r="12" spans="1:7" s="4" customFormat="1" ht="15.75" x14ac:dyDescent="0.2">
      <c r="A12" s="59"/>
      <c r="B12" s="38" t="s">
        <v>43</v>
      </c>
      <c r="C12" s="39">
        <v>13</v>
      </c>
      <c r="D12" s="12"/>
      <c r="E12" s="11"/>
      <c r="G12" s="13"/>
    </row>
    <row r="13" spans="1:7" s="4" customFormat="1" ht="15.75" x14ac:dyDescent="0.2">
      <c r="A13" s="52"/>
      <c r="B13" s="38" t="s">
        <v>47</v>
      </c>
      <c r="C13" s="39">
        <v>4</v>
      </c>
      <c r="D13" s="12"/>
      <c r="E13" s="11"/>
      <c r="G13" s="13"/>
    </row>
    <row r="14" spans="1:7" s="4" customFormat="1" ht="15.75" x14ac:dyDescent="0.2">
      <c r="A14" s="52"/>
      <c r="B14" s="38" t="s">
        <v>48</v>
      </c>
      <c r="C14" s="39">
        <v>2</v>
      </c>
      <c r="D14" s="12"/>
      <c r="E14" s="11"/>
      <c r="G14" s="13"/>
    </row>
    <row r="15" spans="1:7" s="4" customFormat="1" ht="15.75" x14ac:dyDescent="0.2">
      <c r="A15" s="52"/>
      <c r="B15" s="38" t="s">
        <v>49</v>
      </c>
      <c r="C15" s="39">
        <v>2</v>
      </c>
      <c r="D15" s="12"/>
      <c r="E15" s="11"/>
      <c r="G15" s="13"/>
    </row>
    <row r="16" spans="1:7" s="4" customFormat="1" ht="15.75" x14ac:dyDescent="0.2">
      <c r="A16" s="52"/>
      <c r="B16" s="38" t="s">
        <v>50</v>
      </c>
      <c r="C16" s="39">
        <v>4</v>
      </c>
      <c r="D16" s="12"/>
      <c r="E16" s="11"/>
      <c r="G16" s="13"/>
    </row>
    <row r="17" spans="1:7" s="4" customFormat="1" ht="15.75" x14ac:dyDescent="0.2">
      <c r="A17" s="52"/>
      <c r="B17" s="38" t="s">
        <v>51</v>
      </c>
      <c r="C17" s="39">
        <v>12</v>
      </c>
      <c r="D17" s="12"/>
      <c r="E17" s="11"/>
      <c r="G17" s="13"/>
    </row>
    <row r="18" spans="1:7" ht="16.5" customHeight="1" x14ac:dyDescent="0.2">
      <c r="A18" s="29">
        <v>6</v>
      </c>
      <c r="B18" s="8" t="s">
        <v>32</v>
      </c>
      <c r="C18" s="9">
        <v>10</v>
      </c>
      <c r="D18" s="2"/>
      <c r="G18" s="37"/>
    </row>
    <row r="19" spans="1:7" ht="15.75" x14ac:dyDescent="0.2">
      <c r="A19" s="29">
        <v>7</v>
      </c>
      <c r="B19" s="8" t="s">
        <v>37</v>
      </c>
      <c r="C19" s="41">
        <f>C7/C8*C18+C9</f>
        <v>3769.0000000000005</v>
      </c>
      <c r="D19" s="12"/>
      <c r="E19" s="11"/>
      <c r="G19" s="10"/>
    </row>
    <row r="20" spans="1:7" s="43" customFormat="1" ht="15.75" x14ac:dyDescent="0.2">
      <c r="A20" s="29">
        <v>8</v>
      </c>
      <c r="B20" s="31" t="s">
        <v>30</v>
      </c>
      <c r="C20" s="30">
        <f>Ккр!B19</f>
        <v>0.17804101838755304</v>
      </c>
      <c r="D20" s="12"/>
      <c r="E20" s="42"/>
      <c r="G20" s="44"/>
    </row>
    <row r="21" spans="1:7" s="43" customFormat="1" ht="15.75" x14ac:dyDescent="0.2">
      <c r="A21" s="29">
        <v>9</v>
      </c>
      <c r="B21" s="31" t="s">
        <v>34</v>
      </c>
      <c r="C21" s="41">
        <f>C19*C20</f>
        <v>671.03659830268748</v>
      </c>
      <c r="D21" s="12"/>
      <c r="E21" s="42"/>
      <c r="G21" s="44"/>
    </row>
    <row r="22" spans="1:7" s="4" customFormat="1" ht="21" customHeight="1" x14ac:dyDescent="0.2">
      <c r="A22" s="29">
        <v>10</v>
      </c>
      <c r="B22" s="24" t="s">
        <v>36</v>
      </c>
      <c r="C22" s="41">
        <f>C19+C21</f>
        <v>4440.0365983026877</v>
      </c>
      <c r="D22" s="5"/>
    </row>
    <row r="23" spans="1:7" ht="16.5" customHeight="1" x14ac:dyDescent="0.2">
      <c r="A23" s="29">
        <v>11</v>
      </c>
      <c r="B23" s="8" t="s">
        <v>38</v>
      </c>
      <c r="C23" s="40">
        <v>1</v>
      </c>
      <c r="D23" s="2"/>
      <c r="G23" s="37"/>
    </row>
    <row r="24" spans="1:7" ht="15.75" x14ac:dyDescent="0.2">
      <c r="A24" s="29">
        <v>12</v>
      </c>
      <c r="B24" s="24" t="s">
        <v>39</v>
      </c>
      <c r="C24" s="41">
        <f>C22/C23</f>
        <v>4440.0365983026877</v>
      </c>
      <c r="D24" s="2"/>
    </row>
    <row r="25" spans="1:7" s="46" customFormat="1" ht="24" customHeight="1" x14ac:dyDescent="0.25">
      <c r="A25" s="61" t="s">
        <v>35</v>
      </c>
      <c r="B25" s="62"/>
      <c r="C25" s="32">
        <f>C26/C24</f>
        <v>0.11261168437015523</v>
      </c>
      <c r="D25" s="33"/>
    </row>
    <row r="26" spans="1:7" s="47" customFormat="1" ht="26.25" customHeight="1" x14ac:dyDescent="0.25">
      <c r="A26" s="63" t="s">
        <v>31</v>
      </c>
      <c r="B26" s="64"/>
      <c r="C26" s="51">
        <v>500</v>
      </c>
      <c r="D26" s="35"/>
    </row>
    <row r="27" spans="1:7" x14ac:dyDescent="0.2">
      <c r="A27" s="3"/>
      <c r="B27" s="3"/>
      <c r="C27" s="3"/>
      <c r="D27" s="2"/>
    </row>
    <row r="28" spans="1:7" x14ac:dyDescent="0.2">
      <c r="A28" s="2"/>
      <c r="B28" s="2"/>
      <c r="C28" s="2"/>
      <c r="D28" s="2"/>
    </row>
    <row r="29" spans="1:7" x14ac:dyDescent="0.2">
      <c r="A29" s="2"/>
      <c r="B29" s="2"/>
      <c r="C29" s="2"/>
      <c r="D29" s="2"/>
    </row>
    <row r="30" spans="1:7" x14ac:dyDescent="0.2">
      <c r="A30" s="2"/>
      <c r="B30" s="2"/>
      <c r="C30" s="2"/>
      <c r="D30" s="2"/>
    </row>
    <row r="31" spans="1:7" x14ac:dyDescent="0.2">
      <c r="A31" s="2"/>
      <c r="B31" s="2"/>
      <c r="C31" s="2"/>
      <c r="D31" s="2"/>
    </row>
  </sheetData>
  <mergeCells count="5">
    <mergeCell ref="A1:C1"/>
    <mergeCell ref="A4:A5"/>
    <mergeCell ref="A9:A12"/>
    <mergeCell ref="A25:B25"/>
    <mergeCell ref="A26:B26"/>
  </mergeCells>
  <pageMargins left="0.70866141732283472" right="0.70866141732283472" top="0.74803149606299213" bottom="0.74803149606299213" header="0.31496062992125984" footer="0.31496062992125984"/>
  <pageSetup paperSize="9" scale="8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15</vt:i4>
      </vt:variant>
    </vt:vector>
  </HeadingPairs>
  <TitlesOfParts>
    <vt:vector size="31" baseType="lpstr">
      <vt:lpstr>Ккр</vt:lpstr>
      <vt:lpstr>казаки</vt:lpstr>
      <vt:lpstr>Балерина</vt:lpstr>
      <vt:lpstr>дед и баба</vt:lpstr>
      <vt:lpstr>дед и баба (2)</vt:lpstr>
      <vt:lpstr>Баба Яга</vt:lpstr>
      <vt:lpstr>Баба Яга (2)</vt:lpstr>
      <vt:lpstr>Младенец</vt:lpstr>
      <vt:lpstr>копилка</vt:lpstr>
      <vt:lpstr>дракончик</vt:lpstr>
      <vt:lpstr>ложка 1</vt:lpstr>
      <vt:lpstr>подставка под тел</vt:lpstr>
      <vt:lpstr>кормушка</vt:lpstr>
      <vt:lpstr>интеракт прогр</vt:lpstr>
      <vt:lpstr>ложка 2</vt:lpstr>
      <vt:lpstr>свеча</vt:lpstr>
      <vt:lpstr>'Баба Яга'!Область_печати</vt:lpstr>
      <vt:lpstr>'Баба Яга (2)'!Область_печати</vt:lpstr>
      <vt:lpstr>Балерина!Область_печати</vt:lpstr>
      <vt:lpstr>'дед и баба'!Область_печати</vt:lpstr>
      <vt:lpstr>'дед и баба (2)'!Область_печати</vt:lpstr>
      <vt:lpstr>дракончик!Область_печати</vt:lpstr>
      <vt:lpstr>'интеракт прогр'!Область_печати</vt:lpstr>
      <vt:lpstr>казаки!Область_печати</vt:lpstr>
      <vt:lpstr>копилка!Область_печати</vt:lpstr>
      <vt:lpstr>кормушка!Область_печати</vt:lpstr>
      <vt:lpstr>'ложка 1'!Область_печати</vt:lpstr>
      <vt:lpstr>'ложка 2'!Область_печати</vt:lpstr>
      <vt:lpstr>Младенец!Область_печати</vt:lpstr>
      <vt:lpstr>'подставка под тел'!Область_печати</vt:lpstr>
      <vt:lpstr>свеча!Область_печати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2024-04-09T12:55:14Z</dcterms:modified>
</cp:coreProperties>
</file>